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G:\Contract\Shakrita Fields\Water Treatment\2023\RENEWAL\Delta Chemical Corporation\Price List\"/>
    </mc:Choice>
  </mc:AlternateContent>
  <xr:revisionPtr revIDLastSave="0" documentId="13_ncr:1_{0FD895A8-D7D1-4F33-8969-BB51A7F8633C}" xr6:coauthVersionLast="47" xr6:coauthVersionMax="47" xr10:uidLastSave="{00000000-0000-0000-0000-000000000000}"/>
  <bookViews>
    <workbookView xWindow="-120" yWindow="-120" windowWidth="29040" windowHeight="15840" activeTab="1" xr2:uid="{00000000-000D-0000-FFFF-FFFF00000000}"/>
  </bookViews>
  <sheets>
    <sheet name="Instructions" sheetId="2" r:id="rId1"/>
    <sheet name="Delta Chemical Corp." sheetId="1" r:id="rId2"/>
    <sheet name="UOM" sheetId="3" r:id="rId3"/>
    <sheet name="NIGP Choic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1" l="1"/>
  <c r="G33" i="1"/>
  <c r="G28" i="1"/>
  <c r="G26" i="1"/>
  <c r="G25" i="1"/>
  <c r="G23" i="1"/>
  <c r="G24" i="1"/>
  <c r="G12" i="1" l="1"/>
  <c r="G8" i="1"/>
  <c r="G10" i="1"/>
  <c r="G9" i="1"/>
  <c r="G2" i="1"/>
  <c r="G3" i="1"/>
  <c r="G20" i="1"/>
  <c r="G31" i="1"/>
  <c r="G30" i="1"/>
  <c r="G29" i="1"/>
  <c r="G32" i="1"/>
  <c r="G27" i="1"/>
  <c r="G22" i="1"/>
  <c r="G21" i="1"/>
  <c r="G19" i="1"/>
  <c r="G18" i="1"/>
  <c r="G17" i="1"/>
  <c r="G16" i="1"/>
  <c r="G15" i="1" l="1"/>
  <c r="G14" i="1"/>
  <c r="G13" i="1"/>
  <c r="G11" i="1"/>
  <c r="G7" i="1"/>
  <c r="G6" i="1"/>
  <c r="G5" i="1"/>
  <c r="G4" i="1"/>
</calcChain>
</file>

<file path=xl/sharedStrings.xml><?xml version="1.0" encoding="utf-8"?>
<sst xmlns="http://schemas.openxmlformats.org/spreadsheetml/2006/main" count="637" uniqueCount="304">
  <si>
    <t>Supplier</t>
  </si>
  <si>
    <t>Supplier Part Number</t>
  </si>
  <si>
    <t>Short Description</t>
  </si>
  <si>
    <t>Long Description</t>
  </si>
  <si>
    <t>Product Group</t>
  </si>
  <si>
    <t>Contract Price</t>
  </si>
  <si>
    <t>Contract Number</t>
  </si>
  <si>
    <t>Delivery In Days</t>
  </si>
  <si>
    <t>UOM</t>
  </si>
  <si>
    <t>Hyperlink URL</t>
  </si>
  <si>
    <t>Manufacturer</t>
  </si>
  <si>
    <t>Manufacturer PN</t>
  </si>
  <si>
    <t>EA</t>
  </si>
  <si>
    <t>MSRP</t>
  </si>
  <si>
    <t>Field</t>
  </si>
  <si>
    <t>Usage</t>
  </si>
  <si>
    <t>Required/Optional</t>
  </si>
  <si>
    <t>Field Type</t>
  </si>
  <si>
    <t>Explantion/Values</t>
  </si>
  <si>
    <t>Example</t>
  </si>
  <si>
    <t>Unit of Measure</t>
  </si>
  <si>
    <t>URL</t>
  </si>
  <si>
    <t>Manufacturer Part Number</t>
  </si>
  <si>
    <t>Supplier Name</t>
  </si>
  <si>
    <t>Manufacturer Name</t>
  </si>
  <si>
    <t>Long Description of product</t>
  </si>
  <si>
    <t>Short Description of product</t>
  </si>
  <si>
    <t>NIGP 5 digit code</t>
  </si>
  <si>
    <t>Discounted Price</t>
  </si>
  <si>
    <t>MSRP Price</t>
  </si>
  <si>
    <t>MSRP/Retail Price</t>
  </si>
  <si>
    <t>MAGIC Contract Number (to be entered by OPTFM</t>
  </si>
  <si>
    <t>Days In Delivery</t>
  </si>
  <si>
    <t xml:space="preserve">Delivery Days </t>
  </si>
  <si>
    <t>Required</t>
  </si>
  <si>
    <t>CHAR</t>
  </si>
  <si>
    <t>Real</t>
  </si>
  <si>
    <t>Integer</t>
  </si>
  <si>
    <t>Further Explanation</t>
  </si>
  <si>
    <t>Supplier ID</t>
  </si>
  <si>
    <t>Use the NIGP Choices tab to populate the product group column sheet 1.</t>
  </si>
  <si>
    <t>Delivery in Days</t>
  </si>
  <si>
    <t>This is the preferred method is to send us the link to your website where the image of the line item can be viewed.</t>
  </si>
  <si>
    <r>
      <t xml:space="preserve">This field is for the Supplier.  If you are a business dealing on behalf of a Manufacturer, the </t>
    </r>
    <r>
      <rPr>
        <b/>
        <sz val="11"/>
        <rFont val="Calibri"/>
        <family val="2"/>
      </rPr>
      <t>MANUFACTURER name goes in this field.</t>
    </r>
  </si>
  <si>
    <r>
      <t xml:space="preserve">This column should contain the </t>
    </r>
    <r>
      <rPr>
        <b/>
        <u/>
        <sz val="11"/>
        <rFont val="Calibri"/>
        <family val="2"/>
      </rPr>
      <t>MAX</t>
    </r>
    <r>
      <rPr>
        <b/>
        <sz val="11"/>
        <rFont val="Calibri"/>
        <family val="2"/>
      </rPr>
      <t xml:space="preserve"> number of days that it will take for the line item to get to the purchaser.  </t>
    </r>
    <r>
      <rPr>
        <b/>
        <u/>
        <sz val="11"/>
        <rFont val="Calibri"/>
        <family val="2"/>
      </rPr>
      <t>DO NOT INPUT A RANGE OF DAYS.</t>
    </r>
  </si>
  <si>
    <r>
      <t xml:space="preserve">The part numbers in this column can match the part numbers in the </t>
    </r>
    <r>
      <rPr>
        <b/>
        <u/>
        <sz val="11"/>
        <rFont val="Calibri"/>
        <family val="2"/>
      </rPr>
      <t>Manufacturer Part Number column.</t>
    </r>
  </si>
  <si>
    <t>Name of Company</t>
  </si>
  <si>
    <t xml:space="preserve">Short Description; Line Item Details; Include any special information such as  packaging </t>
  </si>
  <si>
    <t>Full long description</t>
  </si>
  <si>
    <t>5 Digit NIGP Classification code; Must use from list provided in NIGP Choices Tab</t>
  </si>
  <si>
    <t>Amount with 2 decimal places</t>
  </si>
  <si>
    <t>MSRP Amount with 2 decimal places</t>
  </si>
  <si>
    <t>This number will be entered by OPTFM</t>
  </si>
  <si>
    <t>Delivery Days</t>
  </si>
  <si>
    <t>Base unit of measure (refer to tab UOM)</t>
  </si>
  <si>
    <t>Value = Manufacturer website</t>
  </si>
  <si>
    <t>Name of the Manufacturer</t>
  </si>
  <si>
    <r>
      <t>This field provides a short description for the product being offered.</t>
    </r>
    <r>
      <rPr>
        <b/>
        <sz val="11"/>
        <rFont val="Calibri"/>
        <family val="2"/>
      </rPr>
      <t xml:space="preserve">  Please also include packaging information.</t>
    </r>
  </si>
  <si>
    <t>ABC20131500</t>
  </si>
  <si>
    <t xml:space="preserve">Product Category </t>
  </si>
  <si>
    <t>Description</t>
  </si>
  <si>
    <r>
      <t xml:space="preserve">This number comes from OPTFM.  If you are unsure of your Supplier ID, Please Call OPTFM at 601-359-3409. If you are authorized to deal on behalf of a Manufacturer, the </t>
    </r>
    <r>
      <rPr>
        <b/>
        <sz val="11"/>
        <rFont val="Calibri"/>
        <family val="2"/>
      </rPr>
      <t xml:space="preserve">MANUFACTURER'S supplier ID goes in this field.  </t>
    </r>
  </si>
  <si>
    <t>88500</t>
  </si>
  <si>
    <t xml:space="preserve">Water and Wastewater Treating Chemicals </t>
  </si>
  <si>
    <t xml:space="preserve">D         </t>
  </si>
  <si>
    <t xml:space="preserve">Days                          </t>
  </si>
  <si>
    <t xml:space="preserve">BAG       </t>
  </si>
  <si>
    <t xml:space="preserve">Bag                           </t>
  </si>
  <si>
    <t xml:space="preserve">BDL       </t>
  </si>
  <si>
    <t xml:space="preserve">Bundle                        </t>
  </si>
  <si>
    <t xml:space="preserve">BFT       </t>
  </si>
  <si>
    <t xml:space="preserve">Board Foot                    </t>
  </si>
  <si>
    <t xml:space="preserve">BT        </t>
  </si>
  <si>
    <t xml:space="preserve">Bottle                        </t>
  </si>
  <si>
    <t xml:space="preserve">BOX       </t>
  </si>
  <si>
    <t xml:space="preserve">BOX                           </t>
  </si>
  <si>
    <t xml:space="preserve">C         </t>
  </si>
  <si>
    <t xml:space="preserve">Hundred                       </t>
  </si>
  <si>
    <t xml:space="preserve">COI       </t>
  </si>
  <si>
    <t xml:space="preserve">Coil                          </t>
  </si>
  <si>
    <t xml:space="preserve">CS        </t>
  </si>
  <si>
    <t xml:space="preserve">Case                          </t>
  </si>
  <si>
    <t xml:space="preserve">CTG       </t>
  </si>
  <si>
    <t xml:space="preserve">Cartridge                     </t>
  </si>
  <si>
    <t xml:space="preserve">CTR       </t>
  </si>
  <si>
    <t xml:space="preserve">Container      </t>
  </si>
  <si>
    <t xml:space="preserve">CYL       </t>
  </si>
  <si>
    <t xml:space="preserve">Cylinder                      </t>
  </si>
  <si>
    <t xml:space="preserve">DR        </t>
  </si>
  <si>
    <t xml:space="preserve">Drum                          </t>
  </si>
  <si>
    <t xml:space="preserve">DZ        </t>
  </si>
  <si>
    <t xml:space="preserve">Dozen                         </t>
  </si>
  <si>
    <t xml:space="preserve">EA        </t>
  </si>
  <si>
    <t xml:space="preserve">each                          </t>
  </si>
  <si>
    <t xml:space="preserve">FT        </t>
  </si>
  <si>
    <t xml:space="preserve">Foot                          </t>
  </si>
  <si>
    <t xml:space="preserve">FT2       </t>
  </si>
  <si>
    <t xml:space="preserve">Square foot                   </t>
  </si>
  <si>
    <t xml:space="preserve">FT3       </t>
  </si>
  <si>
    <t xml:space="preserve">Cubic foot                    </t>
  </si>
  <si>
    <t xml:space="preserve">GAL       </t>
  </si>
  <si>
    <t xml:space="preserve">US gallon                     </t>
  </si>
  <si>
    <t xml:space="preserve">H         </t>
  </si>
  <si>
    <t xml:space="preserve">Hour                          </t>
  </si>
  <si>
    <t xml:space="preserve">HA        </t>
  </si>
  <si>
    <t xml:space="preserve">Hectare                       </t>
  </si>
  <si>
    <t xml:space="preserve">IN        </t>
  </si>
  <si>
    <t>Inch</t>
  </si>
  <si>
    <t xml:space="preserve">IN2       </t>
  </si>
  <si>
    <t xml:space="preserve">Square inch                   </t>
  </si>
  <si>
    <t>"3</t>
  </si>
  <si>
    <t>Cubic inch</t>
  </si>
  <si>
    <t xml:space="preserve">JAR       </t>
  </si>
  <si>
    <t xml:space="preserve">Jar                           </t>
  </si>
  <si>
    <t xml:space="preserve">YR        </t>
  </si>
  <si>
    <t xml:space="preserve">Years                         </t>
  </si>
  <si>
    <t xml:space="preserve">JOB       </t>
  </si>
  <si>
    <t xml:space="preserve">Job                           </t>
  </si>
  <si>
    <t xml:space="preserve">CAN       </t>
  </si>
  <si>
    <t xml:space="preserve">Canister                      </t>
  </si>
  <si>
    <t xml:space="preserve">CAR       </t>
  </si>
  <si>
    <t xml:space="preserve">Carton                        </t>
  </si>
  <si>
    <t xml:space="preserve">KEG       </t>
  </si>
  <si>
    <t xml:space="preserve">Keg                           </t>
  </si>
  <si>
    <t xml:space="preserve">KG        </t>
  </si>
  <si>
    <t xml:space="preserve">Kilogram                      </t>
  </si>
  <si>
    <t xml:space="preserve">CRT       </t>
  </si>
  <si>
    <t xml:space="preserve">Crate                         </t>
  </si>
  <si>
    <t xml:space="preserve">KIT       </t>
  </si>
  <si>
    <t xml:space="preserve">Kit                           </t>
  </si>
  <si>
    <t xml:space="preserve">L         </t>
  </si>
  <si>
    <t xml:space="preserve">Liter                         </t>
  </si>
  <si>
    <t xml:space="preserve">LB        </t>
  </si>
  <si>
    <t xml:space="preserve">US pound                      </t>
  </si>
  <si>
    <t xml:space="preserve">AU        </t>
  </si>
  <si>
    <t xml:space="preserve">Activity unit                 </t>
  </si>
  <si>
    <t xml:space="preserve">LGT       </t>
  </si>
  <si>
    <t xml:space="preserve">Length                        </t>
  </si>
  <si>
    <t xml:space="preserve">LOT       </t>
  </si>
  <si>
    <t xml:space="preserve">Lot                           </t>
  </si>
  <si>
    <t xml:space="preserve">MG        </t>
  </si>
  <si>
    <t xml:space="preserve">Milligram                     </t>
  </si>
  <si>
    <t xml:space="preserve">MON       </t>
  </si>
  <si>
    <t xml:space="preserve">Months                        </t>
  </si>
  <si>
    <t xml:space="preserve">OZ        </t>
  </si>
  <si>
    <t xml:space="preserve">Ounce                         </t>
  </si>
  <si>
    <t xml:space="preserve">FOZ       </t>
  </si>
  <si>
    <t xml:space="preserve">Fluid Ounce US                </t>
  </si>
  <si>
    <t xml:space="preserve">PAA       </t>
  </si>
  <si>
    <t xml:space="preserve">Pair                          </t>
  </si>
  <si>
    <t xml:space="preserve">PAD       </t>
  </si>
  <si>
    <t xml:space="preserve">Pad                           </t>
  </si>
  <si>
    <t xml:space="preserve">PAI       </t>
  </si>
  <si>
    <t xml:space="preserve">Pail                          </t>
  </si>
  <si>
    <t xml:space="preserve">PAC       </t>
  </si>
  <si>
    <t xml:space="preserve">Pack                          </t>
  </si>
  <si>
    <t xml:space="preserve">PAL       </t>
  </si>
  <si>
    <t xml:space="preserve">Pallet                        </t>
  </si>
  <si>
    <t xml:space="preserve">PT        </t>
  </si>
  <si>
    <t>Pint</t>
  </si>
  <si>
    <t xml:space="preserve">QT        </t>
  </si>
  <si>
    <t>Quart</t>
  </si>
  <si>
    <t xml:space="preserve">RL        </t>
  </si>
  <si>
    <t xml:space="preserve">Reel                          </t>
  </si>
  <si>
    <t xml:space="preserve">RM        </t>
  </si>
  <si>
    <t xml:space="preserve">Ream                          </t>
  </si>
  <si>
    <t xml:space="preserve">ROL       </t>
  </si>
  <si>
    <t xml:space="preserve">Roll                          </t>
  </si>
  <si>
    <t xml:space="preserve">SET       </t>
  </si>
  <si>
    <t xml:space="preserve">Set                           </t>
  </si>
  <si>
    <t xml:space="preserve">SHT       </t>
  </si>
  <si>
    <t xml:space="preserve">Sheet                         </t>
  </si>
  <si>
    <t xml:space="preserve">SPL       </t>
  </si>
  <si>
    <t xml:space="preserve">Spool                         </t>
  </si>
  <si>
    <t xml:space="preserve">PC        </t>
  </si>
  <si>
    <t xml:space="preserve">Piece                         </t>
  </si>
  <si>
    <t xml:space="preserve">HR        </t>
  </si>
  <si>
    <t xml:space="preserve">Hours                         </t>
  </si>
  <si>
    <t xml:space="preserve">DAY       </t>
  </si>
  <si>
    <t xml:space="preserve">TS        </t>
  </si>
  <si>
    <t xml:space="preserve">Thousands                     </t>
  </si>
  <si>
    <t xml:space="preserve">TO        </t>
  </si>
  <si>
    <t xml:space="preserve">Tonne                         </t>
  </si>
  <si>
    <t xml:space="preserve">TON       </t>
  </si>
  <si>
    <t xml:space="preserve">US ton                        </t>
  </si>
  <si>
    <t xml:space="preserve">TU        </t>
  </si>
  <si>
    <t xml:space="preserve">Tube                          </t>
  </si>
  <si>
    <t xml:space="preserve">VIA       </t>
  </si>
  <si>
    <t xml:space="preserve">Vial                          </t>
  </si>
  <si>
    <t xml:space="preserve">WK        </t>
  </si>
  <si>
    <t xml:space="preserve">Weeks                         </t>
  </si>
  <si>
    <t xml:space="preserve">YD        </t>
  </si>
  <si>
    <t xml:space="preserve">Yards                         </t>
  </si>
  <si>
    <t xml:space="preserve">YD2       </t>
  </si>
  <si>
    <t xml:space="preserve">Square Yard                   </t>
  </si>
  <si>
    <t xml:space="preserve">YD3       </t>
  </si>
  <si>
    <t xml:space="preserve">Cubic yard                    </t>
  </si>
  <si>
    <t>ABC Water Treatment Company</t>
  </si>
  <si>
    <t xml:space="preserve"> Water Treatment Chemcials</t>
  </si>
  <si>
    <t>Insert clickable hyperlink to manufacturer's website</t>
  </si>
  <si>
    <t>Delta Chemical Corp</t>
  </si>
  <si>
    <t>DBT 2040</t>
  </si>
  <si>
    <t>DBT 2040 -55</t>
  </si>
  <si>
    <t>DBT 4800-L -55</t>
  </si>
  <si>
    <t>DBT 4800-L -5</t>
  </si>
  <si>
    <t>DBT 4410 -55</t>
  </si>
  <si>
    <t>DBT 4410 -5</t>
  </si>
  <si>
    <t>DWT 6035</t>
  </si>
  <si>
    <t>DWT 6035 -55</t>
  </si>
  <si>
    <t>DWT 7022</t>
  </si>
  <si>
    <t>DWT 7022 -55</t>
  </si>
  <si>
    <t>DWT 7055</t>
  </si>
  <si>
    <t>DWT 7055 -55</t>
  </si>
  <si>
    <t>DCT 1100-L-55</t>
  </si>
  <si>
    <t>DCT 1100 -5</t>
  </si>
  <si>
    <t>DCT 3005 -55</t>
  </si>
  <si>
    <t>DCT 3005 -5</t>
  </si>
  <si>
    <t>DCT 3015 -55</t>
  </si>
  <si>
    <t>DCT 3015 -5</t>
  </si>
  <si>
    <t>DCT 3000</t>
  </si>
  <si>
    <t>DCT 5150 -55</t>
  </si>
  <si>
    <t>DCT 5150 -5</t>
  </si>
  <si>
    <t>DWT 7723 -55</t>
  </si>
  <si>
    <t>DWT 7723 -330</t>
  </si>
  <si>
    <t>DeltaChlor</t>
  </si>
  <si>
    <t>DeltaChlor - 55</t>
  </si>
  <si>
    <t>DELTA BIOSPERSE -30</t>
  </si>
  <si>
    <t>DELTA BIOSPERSE -5</t>
  </si>
  <si>
    <t>SALT -40</t>
  </si>
  <si>
    <t>SALT -50</t>
  </si>
  <si>
    <t>SALT -80</t>
  </si>
  <si>
    <t>DWT 8050 -55</t>
  </si>
  <si>
    <t>DWT 8050 -275</t>
  </si>
  <si>
    <t>Delta- 24</t>
  </si>
  <si>
    <t>Liquid Oxygen Scavenger, Bulk, 6000 LB</t>
  </si>
  <si>
    <t>Liquid Oxygen Scavenger, 55 Gal Drum, 619 LB</t>
  </si>
  <si>
    <t>Boiler Internal Treatment, 55 Gal Drum, 540 LB</t>
  </si>
  <si>
    <t>Boiler Treatment, 5 Gal Pail, 49 LB</t>
  </si>
  <si>
    <t>Cooling Tower Biocide, High Performance Isothiazolin Microbiocide, 55 Gal Drum, 472 LB</t>
  </si>
  <si>
    <t>Cooling Tower Biocide, High Performance Isothiazolin Microbiocide, 5 Gal Pail, 43 LB</t>
  </si>
  <si>
    <t>Cooling Tower Biocide, 5 Gal Pail, 43 LB</t>
  </si>
  <si>
    <t>Cooling Tower Biocide, Oxidizing Microbiocide, 5 Gal Pail, 50 LB</t>
  </si>
  <si>
    <t>12.5% Sodium Hypochlorite, Bulk 330 Gal</t>
  </si>
  <si>
    <t>12.5% Sodium Hypochlorite, 55 Gal Drum</t>
  </si>
  <si>
    <t>Cooling Tower Treatment, 30 Gal Drum, 245 LB</t>
  </si>
  <si>
    <t>Cooling Tower Treatment, 5 Gal Pail, 41 LB</t>
  </si>
  <si>
    <t>Salt Pellets, 40 LB Bag, 63 Bags to Pallet, 2520 LB</t>
  </si>
  <si>
    <t>Salt Pellets, 80 LB Bag, 30 Bags to Pallet, 2400 LB</t>
  </si>
  <si>
    <t>Water &amp; Waste Polymer, 55 Gal Drum, 460 LB</t>
  </si>
  <si>
    <t>DBT 2040 is a liquid, catalyzed oxygen scavenger which will rapidly remove dissolved oxygen from feedwater and boiler water.</t>
  </si>
  <si>
    <t>DBT 4800-L contains a blend of synthetic terpolymers, co-polymers, and natural organic dispersants for suspension of sludge in boiler systmes. Then suspended sludge is readily removed by means of continuous and/or bottom blowdown. DBT 4800 is especially effective in boiler systems which contain and appreciable amount of iron. The product contains a trace element to faciliate product testing in the boiler.</t>
  </si>
  <si>
    <t>DBT 4410 is a multipurpose liquid internal boiler treatment containing natural and polymeric sludge conditioners, oxygen scavenger, iron sequestrant, inorganic phosphate, alkalinty builder and neutralizing amine. DBT 4410 is to be used in steam boilers that have low harness and total alkalinity feedwaters.</t>
  </si>
  <si>
    <t>DWT 6035 is a liquid polyphosphate scale and corrosion inhibitor used primarily in the protection of potable water distribution systems. DWT 6035 has been specifically formulated to provide excellent sequestering capabilities and for a wide range of general corrosion inhabition needs. when added to the water flow, DWT 6035 forms a stable evenly distributed protective film on distribution piping and all surfaces.</t>
  </si>
  <si>
    <t>DWT 7022 is a liquid Zinc Orthophosphate corrosion inhibitor used primarily in the protection of potable water distribution systems. DWT 7022 has been specifically formulated to provide a balanced ratio of zinc to orthophosphate for a wide range of corrosion inhibition needs. when added to the water flow, DWT 7022 forms a stable, rapid forming, evenly distributed protective film on distribution piping and all surfaces.</t>
  </si>
  <si>
    <t>DWT 7055 is a liquid Zinc Orthophosphate corrosion inhibitor used primarily in the protection of potable water distribution sysems. It has been specifically formulated to provide a balanced ratio of zinc to orthophosphate for a wide range of corrosion inhibition needs. when added to the water flow, DET 7055 forms a stable, rapid forming, evenly distributed protective film on distribution piping and all surfaces.</t>
  </si>
  <si>
    <t>DCT 1100-L contentrated cooling water treatment is a combination scale retardant, antifoulant and corrosion inhibitor for protection of all cooling system metals. DCT 1100-L is recommended for use in industrial process, air wash and other open recirculating cooling system</t>
  </si>
  <si>
    <t>DCT 3015 is a microbiocide for use in controlling slime forming bacteria, sulfate-reducing bacteria, and algae in airwashers and industrial scrubbing systems, service water and auxiliary system, recirculating cooling and process water systems and waste water system.</t>
  </si>
  <si>
    <t>DCT 3015 is a microbiocide for use in controlling slime forming bacteria, sulfate-reducing bacteria, and algae in airwashers and industrial scrubbing systems, service water and auxiliary system, recirculating cooling and process water systems and waste wa</t>
  </si>
  <si>
    <t xml:space="preserve">DCT 5150 is a concentrated sodium nitrite molybdate solution used for corrosion control is closed hot and chilled water systems. </t>
  </si>
  <si>
    <t>DWT 7723 is a liquid orthopolyphosphate corrosion inhibitor formulated for the control of steel and lead corrosion and scale build up in potable water distribution systems. In addition to providing effective corrosion control, DWT 7723 also reduces build up of deposits caused by the precipitation of water soluble calcium and magnesium salts. It also prevents the precipitation of dissolved iron and manganese found in many water sources.</t>
  </si>
  <si>
    <t>Delta Biosperse is organic deposit removal, organic deposit inhibitor/preventer corrosion ingibitor. Delta Biosperse is used for cooling towers, chill loops, equipment cooling, heat exchangers, tanks, metal working fluids, as bae stock in water treatment applicaitons.</t>
  </si>
  <si>
    <t>TruSoft Evaporated water softner salt pellets are produced from our high purity salt. The product is a minimum of 99.9% NaCl, contains virtually no insolube and produces clear brine.</t>
  </si>
  <si>
    <t>Processing aid for industrial applications.</t>
  </si>
  <si>
    <t>DR</t>
  </si>
  <si>
    <t>GAL</t>
  </si>
  <si>
    <t>PAL</t>
  </si>
  <si>
    <t>http://www.deltachemicalcorp.com</t>
  </si>
  <si>
    <t>Delta Chemical Corp.</t>
  </si>
  <si>
    <t>United Salt</t>
  </si>
  <si>
    <t>Boiler All in One Treatment, 55 Gal Drum, 536 LB</t>
  </si>
  <si>
    <t>Boiler All in One Treatment, 5 Gal Pail, 49 LB</t>
  </si>
  <si>
    <t>Potable Water Treatment, Polyphosphate, 55 Gal Drum, 799 LB</t>
  </si>
  <si>
    <t>Potable Water Treatment,  Zinc Orthophosphate, 55 Gal Drum, 605 LB</t>
  </si>
  <si>
    <t>Potable Water Treatment, 55 Gal Drum, 735 LB</t>
  </si>
  <si>
    <t>Cooling Tower Inhibitor, 55 Gal Drum, 493 LB</t>
  </si>
  <si>
    <t>Cooling Tower Inhibitor, 5 Gal Pail, 45 LB</t>
  </si>
  <si>
    <t>Cooling Tower Biocide, 55 Gal Drum, 474 LB</t>
  </si>
  <si>
    <t>Closed System Treatment, 55 Gal Drum, 568 LB</t>
  </si>
  <si>
    <t>Closed System Treatment, 5 Gal Pail, 52 LB</t>
  </si>
  <si>
    <t>Fluoridation, HYDROFLUOSILICIC ACID 23-25%, 320 Gal Tote, 3245LBS</t>
  </si>
  <si>
    <t>DWT 8050 -250</t>
  </si>
  <si>
    <t>Water &amp; Waste Polymer, 250 Gal Tote, 2300 LB</t>
  </si>
  <si>
    <t>DCT 3005-P is a high-performance, broad spectrum, isothiazolin microbiocide used to control the growth of algae, bacteria, and fungi in cooling towers, air washers, closed loop recirculating systems, brewery pasteurizers, can warmers, ultra filtration units and no -medical / non potable reverse osmosis systems.</t>
  </si>
  <si>
    <t>DCT 3005 P-55</t>
  </si>
  <si>
    <t>DCT 3005 P-5</t>
  </si>
  <si>
    <t>DeltaChlor is NSF approved to 84 mg/L. it is 12.5% Sodium Hypochlorite Solution. Delta Chlor is a corrosive liquid with pH of 12. uses include Bleaching, Disinfection, Deodorizing and water treatment.</t>
  </si>
  <si>
    <t>Salt Crystals, 50 LB Bag, 49 Bags to Pallet, 2450 LB</t>
  </si>
  <si>
    <t xml:space="preserve">TruSoft Solar Crystals Extra Coarse Water Softener Salt is a pure white crystalline salt. </t>
  </si>
  <si>
    <t>Delta- 24 is NSF approved to 5 mg/L. it is 23%- 25% Hydrofluosilicic acid. This is a corrosive liquid and weighs approximately 10.2 lbs per gallon. Delta- 24 is used for water fluoridation</t>
  </si>
  <si>
    <t>DCT 3000 A</t>
  </si>
  <si>
    <t>DCT 3000 A functions as a disinfectant through the release of active bromine and achlorine. DCT 3000 aids the control of bacteria, fungus, algae and slime in recirculating water systems.</t>
  </si>
  <si>
    <t>Potable Water Treatment, Zinc Orthophosphate, Bulk, 6600 LB</t>
  </si>
  <si>
    <t>Potable Water Treatment, Polyphosphate,  Bulk, 8000 LB</t>
  </si>
  <si>
    <t>Potable Water Treatment, Bulk, 8000 LB</t>
  </si>
  <si>
    <t>Potable Water Treatment, OrthoPolyphosphate, 330 Tote, 3800 LB</t>
  </si>
  <si>
    <t>Potable Water Treatment, OrthoPolyphosphate,  55 Gal Drum, 625 LB</t>
  </si>
  <si>
    <t>Price Base Qty</t>
  </si>
  <si>
    <t>Currency</t>
  </si>
  <si>
    <t>USD</t>
  </si>
  <si>
    <t>Price Base Qty UOM</t>
  </si>
  <si>
    <t>Supplier Catalog Name</t>
  </si>
  <si>
    <t>Category</t>
  </si>
  <si>
    <t>Water Treatment</t>
  </si>
  <si>
    <t>OPTFM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</si>
</sst>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0" x14ac:knownFonts="1">
    <font>
      <sz val="10"/>
      <name val="Arial"/>
    </font>
    <font>
      <b/>
      <sz val="11"/>
      <name val="Calibri"/>
      <family val="2"/>
      <scheme val="minor"/>
    </font>
    <font>
      <sz val="11"/>
      <name val="Calibri"/>
      <family val="2"/>
      <scheme val="minor"/>
    </font>
    <font>
      <b/>
      <sz val="10"/>
      <name val="Arial"/>
      <family val="2"/>
    </font>
    <font>
      <b/>
      <sz val="11"/>
      <name val="Arial"/>
      <family val="2"/>
    </font>
    <font>
      <b/>
      <sz val="11"/>
      <name val="Calibri"/>
      <family val="2"/>
    </font>
    <font>
      <b/>
      <u/>
      <sz val="11"/>
      <name val="Calibri"/>
      <family val="2"/>
    </font>
    <font>
      <u/>
      <sz val="10"/>
      <color indexed="12"/>
      <name val="Arial"/>
      <family val="2"/>
    </font>
    <font>
      <b/>
      <sz val="11"/>
      <color theme="1"/>
      <name val="Calibri"/>
      <family val="2"/>
      <scheme val="minor"/>
    </font>
    <font>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theme="2"/>
      </left>
      <right style="thin">
        <color theme="2"/>
      </right>
      <top style="thin">
        <color theme="2"/>
      </top>
      <bottom style="thin">
        <color theme="2"/>
      </bottom>
      <diagonal/>
    </border>
  </borders>
  <cellStyleXfs count="2">
    <xf numFmtId="0" fontId="0" fillId="0" borderId="0"/>
    <xf numFmtId="0" fontId="7" fillId="0" borderId="0" applyNumberFormat="0" applyFill="0" applyBorder="0" applyAlignment="0" applyProtection="0">
      <alignment vertical="top"/>
      <protection locked="0"/>
    </xf>
  </cellStyleXfs>
  <cellXfs count="44">
    <xf numFmtId="0" fontId="0" fillId="0" borderId="0" xfId="0"/>
    <xf numFmtId="0" fontId="2" fillId="3" borderId="0" xfId="0" applyFont="1" applyFill="1" applyAlignment="1" applyProtection="1">
      <alignment horizontal="center" vertical="center"/>
      <protection locked="0"/>
    </xf>
    <xf numFmtId="0" fontId="2" fillId="0" borderId="0" xfId="0" applyFont="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44" fontId="2" fillId="0" borderId="0" xfId="0" applyNumberFormat="1" applyFont="1" applyAlignment="1" applyProtection="1">
      <alignment horizontal="left"/>
      <protection locked="0"/>
    </xf>
    <xf numFmtId="0" fontId="2" fillId="0" borderId="0" xfId="0" applyFont="1" applyAlignment="1" applyProtection="1">
      <alignment horizontal="left"/>
      <protection locked="0"/>
    </xf>
    <xf numFmtId="0" fontId="3" fillId="0" borderId="1" xfId="0" applyFont="1" applyBorder="1" applyAlignment="1">
      <alignment horizontal="center"/>
    </xf>
    <xf numFmtId="0" fontId="3" fillId="0" borderId="1" xfId="0" applyFont="1" applyBorder="1"/>
    <xf numFmtId="0" fontId="1" fillId="4" borderId="1" xfId="0" applyFont="1" applyFill="1" applyBorder="1" applyAlignment="1">
      <alignment vertical="center"/>
    </xf>
    <xf numFmtId="0" fontId="1" fillId="4" borderId="1" xfId="0" applyFont="1" applyFill="1" applyBorder="1"/>
    <xf numFmtId="0" fontId="4" fillId="4" borderId="1" xfId="0" applyFont="1" applyFill="1" applyBorder="1"/>
    <xf numFmtId="0" fontId="3" fillId="4" borderId="1" xfId="0" applyFont="1" applyFill="1" applyBorder="1"/>
    <xf numFmtId="0" fontId="4" fillId="4" borderId="1" xfId="0" applyFont="1" applyFill="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9" fontId="2" fillId="0" borderId="1" xfId="1" applyNumberFormat="1" applyFont="1" applyBorder="1" applyAlignment="1" applyProtection="1">
      <alignment horizontal="center" vertical="center"/>
    </xf>
    <xf numFmtId="8" fontId="2" fillId="0" borderId="1" xfId="1" applyNumberFormat="1" applyFont="1" applyBorder="1" applyAlignment="1" applyProtection="1">
      <alignment horizontal="center" vertical="center"/>
    </xf>
    <xf numFmtId="0" fontId="2" fillId="0" borderId="1" xfId="1" applyNumberFormat="1" applyFont="1" applyBorder="1" applyAlignment="1" applyProtection="1">
      <alignment horizontal="center" vertical="center"/>
    </xf>
    <xf numFmtId="0" fontId="0" fillId="5" borderId="0" xfId="0" applyFill="1"/>
    <xf numFmtId="0" fontId="4" fillId="0" borderId="1" xfId="0" applyFont="1" applyBorder="1"/>
    <xf numFmtId="49" fontId="2" fillId="0" borderId="5" xfId="0" applyNumberFormat="1" applyFont="1" applyBorder="1" applyAlignment="1">
      <alignment horizontal="center"/>
    </xf>
    <xf numFmtId="0" fontId="2" fillId="0" borderId="6" xfId="0" applyFont="1" applyBorder="1" applyAlignment="1">
      <alignment horizontal="center"/>
    </xf>
    <xf numFmtId="0" fontId="2" fillId="0" borderId="1" xfId="0" applyFont="1" applyBorder="1"/>
    <xf numFmtId="0" fontId="8" fillId="6" borderId="7" xfId="0" applyFont="1" applyFill="1" applyBorder="1" applyAlignment="1">
      <alignment horizontal="center"/>
    </xf>
    <xf numFmtId="0" fontId="9" fillId="0" borderId="1" xfId="1" applyFont="1" applyBorder="1" applyAlignment="1" applyProtection="1">
      <alignment horizontal="center" vertical="center"/>
    </xf>
    <xf numFmtId="49" fontId="1" fillId="2" borderId="0" xfId="0" applyNumberFormat="1" applyFont="1" applyFill="1" applyAlignment="1">
      <alignment horizontal="center" vertical="center" wrapText="1"/>
    </xf>
    <xf numFmtId="0" fontId="7" fillId="0" borderId="0" xfId="1" applyAlignment="1" applyProtection="1">
      <protection locked="0"/>
    </xf>
    <xf numFmtId="44" fontId="2" fillId="5" borderId="8" xfId="0" applyNumberFormat="1" applyFont="1" applyFill="1" applyBorder="1" applyAlignment="1" applyProtection="1">
      <alignment horizontal="center"/>
      <protection locked="0"/>
    </xf>
    <xf numFmtId="44" fontId="2" fillId="0" borderId="8" xfId="0" applyNumberFormat="1" applyFont="1" applyBorder="1" applyAlignment="1" applyProtection="1">
      <alignment horizontal="center"/>
      <protection locked="0"/>
    </xf>
    <xf numFmtId="44" fontId="2" fillId="0" borderId="0" xfId="0" applyNumberFormat="1" applyFont="1" applyAlignment="1" applyProtection="1">
      <alignment horizontal="center"/>
      <protection locked="0"/>
    </xf>
    <xf numFmtId="0" fontId="3" fillId="2" borderId="0" xfId="0" applyFont="1" applyFill="1" applyProtection="1">
      <protection hidden="1"/>
    </xf>
    <xf numFmtId="0" fontId="3" fillId="2" borderId="0" xfId="0" applyFont="1" applyFill="1" applyAlignment="1" applyProtection="1">
      <alignment horizontal="center"/>
      <protection hidden="1"/>
    </xf>
    <xf numFmtId="0" fontId="2" fillId="5" borderId="0" xfId="0" applyFont="1" applyFill="1" applyAlignment="1" applyProtection="1">
      <alignment horizontal="center"/>
      <protection locked="0"/>
    </xf>
    <xf numFmtId="0" fontId="2" fillId="0" borderId="0" xfId="0" applyFont="1" applyAlignment="1" applyProtection="1">
      <alignment horizontal="center"/>
      <protection hidden="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cellXfs>
  <cellStyles count="2">
    <cellStyle name="Hyperlink" xfId="1" builtinId="8"/>
    <cellStyle name="Normal" xfId="0" builtinId="0"/>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eltachemicalcor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
  <sheetViews>
    <sheetView workbookViewId="0">
      <selection activeCell="B15" sqref="B15"/>
    </sheetView>
  </sheetViews>
  <sheetFormatPr defaultColWidth="40.7109375" defaultRowHeight="12.75" x14ac:dyDescent="0.2"/>
  <cols>
    <col min="1" max="1" width="25.5703125" style="8" bestFit="1" customWidth="1"/>
    <col min="2" max="2" width="47.42578125" style="7" bestFit="1" customWidth="1"/>
    <col min="3" max="3" width="19.85546875" style="7" bestFit="1" customWidth="1"/>
    <col min="4" max="4" width="11.5703125" style="7" bestFit="1" customWidth="1"/>
    <col min="5" max="5" width="37.28515625" style="7" bestFit="1" customWidth="1"/>
    <col min="6" max="6" width="75.85546875" style="7" customWidth="1"/>
    <col min="7" max="16384" width="40.7109375" style="7"/>
  </cols>
  <sheetData>
    <row r="1" spans="1:6" s="13" customFormat="1" ht="15" x14ac:dyDescent="0.25">
      <c r="A1" s="11" t="s">
        <v>14</v>
      </c>
      <c r="B1" s="13" t="s">
        <v>15</v>
      </c>
      <c r="C1" s="13" t="s">
        <v>16</v>
      </c>
      <c r="D1" s="13" t="s">
        <v>17</v>
      </c>
      <c r="E1" s="13" t="s">
        <v>18</v>
      </c>
      <c r="F1" s="13" t="s">
        <v>19</v>
      </c>
    </row>
    <row r="2" spans="1:6" ht="15" x14ac:dyDescent="0.2">
      <c r="A2" s="12" t="s">
        <v>0</v>
      </c>
      <c r="B2" s="7" t="s">
        <v>23</v>
      </c>
      <c r="C2" s="7" t="s">
        <v>34</v>
      </c>
      <c r="D2" s="7" t="s">
        <v>35</v>
      </c>
      <c r="E2" s="14" t="s">
        <v>46</v>
      </c>
      <c r="F2" s="15" t="s">
        <v>197</v>
      </c>
    </row>
    <row r="3" spans="1:6" ht="15" x14ac:dyDescent="0.2">
      <c r="A3" s="12" t="s">
        <v>1</v>
      </c>
      <c r="B3" s="7" t="s">
        <v>1</v>
      </c>
      <c r="C3" s="7" t="s">
        <v>34</v>
      </c>
      <c r="D3" s="7" t="s">
        <v>35</v>
      </c>
      <c r="E3" s="14" t="s">
        <v>1</v>
      </c>
      <c r="F3" s="14" t="s">
        <v>58</v>
      </c>
    </row>
    <row r="4" spans="1:6" ht="45" x14ac:dyDescent="0.2">
      <c r="A4" s="12" t="s">
        <v>2</v>
      </c>
      <c r="B4" s="7" t="s">
        <v>26</v>
      </c>
      <c r="C4" s="7" t="s">
        <v>34</v>
      </c>
      <c r="D4" s="7" t="s">
        <v>35</v>
      </c>
      <c r="E4" s="14" t="s">
        <v>47</v>
      </c>
      <c r="F4" s="15" t="s">
        <v>198</v>
      </c>
    </row>
    <row r="5" spans="1:6" ht="15" x14ac:dyDescent="0.2">
      <c r="A5" s="12" t="s">
        <v>3</v>
      </c>
      <c r="B5" s="7" t="s">
        <v>25</v>
      </c>
      <c r="C5" s="7" t="s">
        <v>34</v>
      </c>
      <c r="D5" s="7" t="s">
        <v>35</v>
      </c>
      <c r="E5" s="14" t="s">
        <v>48</v>
      </c>
      <c r="F5" s="15" t="s">
        <v>63</v>
      </c>
    </row>
    <row r="6" spans="1:6" ht="45" x14ac:dyDescent="0.2">
      <c r="A6" s="12" t="s">
        <v>4</v>
      </c>
      <c r="B6" s="7" t="s">
        <v>27</v>
      </c>
      <c r="C6" s="7" t="s">
        <v>34</v>
      </c>
      <c r="D6" s="7" t="s">
        <v>35</v>
      </c>
      <c r="E6" s="14" t="s">
        <v>49</v>
      </c>
      <c r="F6" s="16" t="s">
        <v>62</v>
      </c>
    </row>
    <row r="7" spans="1:6" ht="15" x14ac:dyDescent="0.2">
      <c r="A7" s="12" t="s">
        <v>5</v>
      </c>
      <c r="B7" s="7" t="s">
        <v>28</v>
      </c>
      <c r="C7" s="7" t="s">
        <v>34</v>
      </c>
      <c r="D7" s="7" t="s">
        <v>36</v>
      </c>
      <c r="E7" s="14" t="s">
        <v>50</v>
      </c>
      <c r="F7" s="17">
        <v>285.3</v>
      </c>
    </row>
    <row r="8" spans="1:6" ht="15" x14ac:dyDescent="0.2">
      <c r="A8" s="12" t="s">
        <v>29</v>
      </c>
      <c r="B8" s="7" t="s">
        <v>30</v>
      </c>
      <c r="C8" s="7" t="s">
        <v>34</v>
      </c>
      <c r="D8" s="7" t="s">
        <v>36</v>
      </c>
      <c r="E8" s="14" t="s">
        <v>51</v>
      </c>
      <c r="F8" s="17">
        <v>360.5</v>
      </c>
    </row>
    <row r="9" spans="1:6" ht="15" x14ac:dyDescent="0.2">
      <c r="A9" s="12" t="s">
        <v>6</v>
      </c>
      <c r="B9" s="7" t="s">
        <v>31</v>
      </c>
      <c r="C9" s="7" t="s">
        <v>34</v>
      </c>
      <c r="D9" s="7" t="s">
        <v>35</v>
      </c>
      <c r="E9" s="7" t="s">
        <v>52</v>
      </c>
      <c r="F9" s="18">
        <v>1234567890</v>
      </c>
    </row>
    <row r="10" spans="1:6" ht="15" x14ac:dyDescent="0.2">
      <c r="A10" s="12" t="s">
        <v>32</v>
      </c>
      <c r="B10" s="7" t="s">
        <v>33</v>
      </c>
      <c r="C10" s="7" t="s">
        <v>34</v>
      </c>
      <c r="D10" s="7" t="s">
        <v>37</v>
      </c>
      <c r="E10" s="14" t="s">
        <v>53</v>
      </c>
      <c r="F10" s="7">
        <v>5</v>
      </c>
    </row>
    <row r="11" spans="1:6" ht="15" x14ac:dyDescent="0.2">
      <c r="A11" s="12" t="s">
        <v>20</v>
      </c>
      <c r="B11" s="7" t="s">
        <v>20</v>
      </c>
      <c r="C11" s="7" t="s">
        <v>34</v>
      </c>
      <c r="D11" s="7" t="s">
        <v>35</v>
      </c>
      <c r="E11" s="14" t="s">
        <v>54</v>
      </c>
      <c r="F11" s="14" t="s">
        <v>12</v>
      </c>
    </row>
    <row r="12" spans="1:6" ht="15" x14ac:dyDescent="0.2">
      <c r="A12" s="12" t="s">
        <v>21</v>
      </c>
      <c r="B12" s="7" t="s">
        <v>9</v>
      </c>
      <c r="C12" s="7" t="s">
        <v>34</v>
      </c>
      <c r="D12" s="7" t="s">
        <v>21</v>
      </c>
      <c r="E12" s="14" t="s">
        <v>55</v>
      </c>
      <c r="F12" s="25" t="s">
        <v>199</v>
      </c>
    </row>
    <row r="13" spans="1:6" ht="15" x14ac:dyDescent="0.2">
      <c r="A13" s="12" t="s">
        <v>10</v>
      </c>
      <c r="B13" s="7" t="s">
        <v>24</v>
      </c>
      <c r="C13" s="7" t="s">
        <v>34</v>
      </c>
      <c r="D13" s="7" t="s">
        <v>35</v>
      </c>
      <c r="E13" s="14" t="s">
        <v>56</v>
      </c>
      <c r="F13" s="15" t="s">
        <v>197</v>
      </c>
    </row>
    <row r="14" spans="1:6" ht="15" x14ac:dyDescent="0.2">
      <c r="A14" s="12" t="s">
        <v>22</v>
      </c>
      <c r="B14" s="7" t="s">
        <v>22</v>
      </c>
      <c r="C14" s="7" t="s">
        <v>34</v>
      </c>
      <c r="D14" s="7" t="s">
        <v>35</v>
      </c>
      <c r="E14" s="15" t="s">
        <v>22</v>
      </c>
      <c r="F14" s="14">
        <v>10369</v>
      </c>
    </row>
    <row r="16" spans="1:6" ht="15" x14ac:dyDescent="0.25">
      <c r="A16" s="9" t="s">
        <v>14</v>
      </c>
      <c r="B16" s="38" t="s">
        <v>38</v>
      </c>
      <c r="C16" s="39"/>
      <c r="D16" s="39"/>
      <c r="E16" s="39"/>
      <c r="F16" s="40"/>
    </row>
    <row r="17" spans="1:6" ht="15" customHeight="1" x14ac:dyDescent="0.25">
      <c r="A17" s="9" t="s">
        <v>0</v>
      </c>
      <c r="B17" s="41" t="s">
        <v>43</v>
      </c>
      <c r="C17" s="42"/>
      <c r="D17" s="42"/>
      <c r="E17" s="42"/>
      <c r="F17" s="43"/>
    </row>
    <row r="18" spans="1:6" ht="15" customHeight="1" x14ac:dyDescent="0.25">
      <c r="A18" s="9" t="s">
        <v>39</v>
      </c>
      <c r="B18" s="41" t="s">
        <v>61</v>
      </c>
      <c r="C18" s="42"/>
      <c r="D18" s="42"/>
      <c r="E18" s="42"/>
      <c r="F18" s="43"/>
    </row>
    <row r="19" spans="1:6" ht="15" customHeight="1" x14ac:dyDescent="0.25">
      <c r="A19" s="9" t="s">
        <v>1</v>
      </c>
      <c r="B19" s="41" t="s">
        <v>45</v>
      </c>
      <c r="C19" s="42"/>
      <c r="D19" s="42"/>
      <c r="E19" s="42"/>
      <c r="F19" s="43"/>
    </row>
    <row r="20" spans="1:6" ht="15" customHeight="1" x14ac:dyDescent="0.25">
      <c r="A20" s="9" t="s">
        <v>2</v>
      </c>
      <c r="B20" s="41" t="s">
        <v>57</v>
      </c>
      <c r="C20" s="42"/>
      <c r="D20" s="42"/>
      <c r="E20" s="42"/>
      <c r="F20" s="43"/>
    </row>
    <row r="21" spans="1:6" ht="15" x14ac:dyDescent="0.25">
      <c r="A21" s="10" t="s">
        <v>4</v>
      </c>
      <c r="B21" s="35" t="s">
        <v>40</v>
      </c>
      <c r="C21" s="36"/>
      <c r="D21" s="36"/>
      <c r="E21" s="36"/>
      <c r="F21" s="37"/>
    </row>
    <row r="22" spans="1:6" ht="15" x14ac:dyDescent="0.25">
      <c r="A22" s="10" t="s">
        <v>41</v>
      </c>
      <c r="B22" s="35" t="s">
        <v>44</v>
      </c>
      <c r="C22" s="36"/>
      <c r="D22" s="36"/>
      <c r="E22" s="36"/>
      <c r="F22" s="37"/>
    </row>
    <row r="23" spans="1:6" ht="15" x14ac:dyDescent="0.25">
      <c r="A23" s="10" t="s">
        <v>9</v>
      </c>
      <c r="B23" s="35" t="s">
        <v>42</v>
      </c>
      <c r="C23" s="36"/>
      <c r="D23" s="36"/>
      <c r="E23" s="36"/>
      <c r="F23" s="37"/>
    </row>
  </sheetData>
  <mergeCells count="8">
    <mergeCell ref="B21:F21"/>
    <mergeCell ref="B22:F22"/>
    <mergeCell ref="B23:F23"/>
    <mergeCell ref="B16:F16"/>
    <mergeCell ref="B17:F17"/>
    <mergeCell ref="B18:F18"/>
    <mergeCell ref="B19:F19"/>
    <mergeCell ref="B20:F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tabSelected="1" topLeftCell="E1" zoomScale="90" zoomScaleNormal="90" workbookViewId="0">
      <pane ySplit="1" topLeftCell="A5" activePane="bottomLeft" state="frozenSplit"/>
      <selection pane="bottomLeft" activeCell="I40" sqref="I40"/>
    </sheetView>
  </sheetViews>
  <sheetFormatPr defaultRowHeight="15" x14ac:dyDescent="0.25"/>
  <cols>
    <col min="1" max="2" width="24.140625" style="2" customWidth="1"/>
    <col min="3" max="3" width="20.42578125" style="3" bestFit="1" customWidth="1"/>
    <col min="4" max="4" width="59.5703125" style="2" customWidth="1"/>
    <col min="5" max="5" width="77.28515625" style="2" customWidth="1"/>
    <col min="6" max="6" width="14" style="4" bestFit="1" customWidth="1"/>
    <col min="7" max="7" width="17.85546875" style="5" customWidth="1"/>
    <col min="8" max="8" width="16.42578125" style="30" customWidth="1"/>
    <col min="9" max="11" width="16.42578125" style="3" customWidth="1"/>
    <col min="12" max="12" width="19.28515625" style="3" customWidth="1"/>
    <col min="13" max="13" width="5.7109375" style="6" bestFit="1" customWidth="1"/>
    <col min="14" max="14" width="19" style="6" customWidth="1"/>
    <col min="15" max="15" width="33.42578125" style="2" customWidth="1"/>
    <col min="16" max="16" width="21.42578125" style="3" customWidth="1"/>
    <col min="17" max="17" width="24.85546875" style="2" customWidth="1"/>
    <col min="18" max="18" width="22.85546875" style="2" customWidth="1"/>
    <col min="19" max="19" width="18.42578125" style="2" customWidth="1"/>
    <col min="20" max="16384" width="9.140625" style="2"/>
  </cols>
  <sheetData>
    <row r="1" spans="1:19" s="1" customFormat="1" x14ac:dyDescent="0.2">
      <c r="A1" s="32" t="s">
        <v>0</v>
      </c>
      <c r="B1" s="32" t="s">
        <v>39</v>
      </c>
      <c r="C1" s="31" t="s">
        <v>1</v>
      </c>
      <c r="D1" s="32" t="s">
        <v>2</v>
      </c>
      <c r="E1" s="32" t="s">
        <v>3</v>
      </c>
      <c r="F1" s="31" t="s">
        <v>4</v>
      </c>
      <c r="G1" s="31" t="s">
        <v>5</v>
      </c>
      <c r="H1" s="32" t="s">
        <v>13</v>
      </c>
      <c r="I1" s="31" t="s">
        <v>296</v>
      </c>
      <c r="J1" s="31" t="s">
        <v>6</v>
      </c>
      <c r="K1" s="32" t="s">
        <v>297</v>
      </c>
      <c r="L1" s="31" t="s">
        <v>7</v>
      </c>
      <c r="M1" s="26" t="s">
        <v>8</v>
      </c>
      <c r="N1" s="31" t="s">
        <v>299</v>
      </c>
      <c r="O1" s="32" t="s">
        <v>9</v>
      </c>
      <c r="P1" s="32" t="s">
        <v>10</v>
      </c>
      <c r="Q1" s="32" t="s">
        <v>11</v>
      </c>
      <c r="R1" s="31" t="s">
        <v>300</v>
      </c>
      <c r="S1" s="31" t="s">
        <v>301</v>
      </c>
    </row>
    <row r="2" spans="1:19" x14ac:dyDescent="0.25">
      <c r="A2" s="2" t="s">
        <v>200</v>
      </c>
      <c r="B2" s="3">
        <v>3102114159</v>
      </c>
      <c r="C2" s="3" t="s">
        <v>201</v>
      </c>
      <c r="D2" s="2" t="s">
        <v>234</v>
      </c>
      <c r="E2" s="2" t="s">
        <v>249</v>
      </c>
      <c r="F2" s="4">
        <v>88500</v>
      </c>
      <c r="G2" s="5">
        <f>1.48*6000</f>
        <v>8880</v>
      </c>
      <c r="H2" s="28">
        <v>10680</v>
      </c>
      <c r="I2" s="33"/>
      <c r="J2" s="33"/>
      <c r="K2" s="33"/>
      <c r="L2" s="3">
        <v>5</v>
      </c>
      <c r="M2" s="6" t="s">
        <v>263</v>
      </c>
      <c r="O2" s="27" t="s">
        <v>266</v>
      </c>
      <c r="P2" s="3" t="s">
        <v>267</v>
      </c>
      <c r="Q2" s="3" t="s">
        <v>201</v>
      </c>
    </row>
    <row r="3" spans="1:19" x14ac:dyDescent="0.25">
      <c r="A3" s="2" t="s">
        <v>200</v>
      </c>
      <c r="B3" s="3">
        <v>3102114159</v>
      </c>
      <c r="C3" s="3" t="s">
        <v>202</v>
      </c>
      <c r="D3" s="2" t="s">
        <v>235</v>
      </c>
      <c r="E3" s="2" t="s">
        <v>249</v>
      </c>
      <c r="F3" s="4">
        <v>88500</v>
      </c>
      <c r="G3" s="5">
        <f>1.58*619</f>
        <v>978.0200000000001</v>
      </c>
      <c r="H3" s="28">
        <v>1163.72</v>
      </c>
      <c r="I3" s="33"/>
      <c r="J3" s="33"/>
      <c r="K3" s="33"/>
      <c r="L3" s="3">
        <v>5</v>
      </c>
      <c r="M3" s="6" t="s">
        <v>263</v>
      </c>
      <c r="O3" s="27" t="s">
        <v>266</v>
      </c>
      <c r="P3" s="3" t="s">
        <v>267</v>
      </c>
      <c r="Q3" s="3" t="s">
        <v>202</v>
      </c>
    </row>
    <row r="4" spans="1:19" x14ac:dyDescent="0.25">
      <c r="A4" s="2" t="s">
        <v>200</v>
      </c>
      <c r="B4" s="3">
        <v>3102114159</v>
      </c>
      <c r="C4" s="3" t="s">
        <v>203</v>
      </c>
      <c r="D4" s="2" t="s">
        <v>236</v>
      </c>
      <c r="E4" s="6" t="s">
        <v>250</v>
      </c>
      <c r="F4" s="4">
        <v>88500</v>
      </c>
      <c r="G4" s="5">
        <f>540*3.59</f>
        <v>1938.6</v>
      </c>
      <c r="H4" s="28">
        <v>2521.8000000000002</v>
      </c>
      <c r="I4" s="33"/>
      <c r="J4" s="33"/>
      <c r="K4" s="33"/>
      <c r="L4" s="3">
        <v>5</v>
      </c>
      <c r="M4" s="6" t="s">
        <v>263</v>
      </c>
      <c r="O4" s="27" t="s">
        <v>266</v>
      </c>
      <c r="P4" s="3" t="s">
        <v>267</v>
      </c>
      <c r="Q4" s="3" t="s">
        <v>203</v>
      </c>
    </row>
    <row r="5" spans="1:19" x14ac:dyDescent="0.25">
      <c r="A5" s="2" t="s">
        <v>200</v>
      </c>
      <c r="B5" s="3">
        <v>3102114159</v>
      </c>
      <c r="C5" s="3" t="s">
        <v>204</v>
      </c>
      <c r="D5" s="2" t="s">
        <v>237</v>
      </c>
      <c r="E5" s="6" t="s">
        <v>250</v>
      </c>
      <c r="F5" s="4">
        <v>88500</v>
      </c>
      <c r="G5" s="5">
        <f>49*4.55</f>
        <v>222.95</v>
      </c>
      <c r="H5" s="28">
        <v>287.14</v>
      </c>
      <c r="I5" s="34">
        <v>1</v>
      </c>
      <c r="J5" s="34">
        <v>8200070379</v>
      </c>
      <c r="K5" s="34" t="s">
        <v>298</v>
      </c>
      <c r="L5" s="3">
        <v>5</v>
      </c>
      <c r="M5" s="6" t="s">
        <v>263</v>
      </c>
      <c r="N5" s="3" t="s">
        <v>263</v>
      </c>
      <c r="O5" s="27" t="s">
        <v>266</v>
      </c>
      <c r="P5" s="3" t="s">
        <v>267</v>
      </c>
      <c r="Q5" s="3" t="s">
        <v>204</v>
      </c>
      <c r="R5" s="3" t="s">
        <v>303</v>
      </c>
      <c r="S5" s="2" t="s">
        <v>302</v>
      </c>
    </row>
    <row r="6" spans="1:19" x14ac:dyDescent="0.25">
      <c r="A6" s="2" t="s">
        <v>200</v>
      </c>
      <c r="B6" s="3">
        <v>3102114159</v>
      </c>
      <c r="C6" s="3" t="s">
        <v>205</v>
      </c>
      <c r="D6" s="2" t="s">
        <v>269</v>
      </c>
      <c r="E6" s="6" t="s">
        <v>251</v>
      </c>
      <c r="F6" s="4">
        <v>88500</v>
      </c>
      <c r="G6" s="5">
        <f>536*4.15</f>
        <v>2224.4</v>
      </c>
      <c r="H6" s="29">
        <v>2814</v>
      </c>
      <c r="I6" s="34">
        <v>1</v>
      </c>
      <c r="J6" s="34">
        <v>8200070379</v>
      </c>
      <c r="K6" s="34" t="s">
        <v>298</v>
      </c>
      <c r="L6" s="3">
        <v>5</v>
      </c>
      <c r="M6" s="6" t="s">
        <v>263</v>
      </c>
      <c r="N6" s="3" t="s">
        <v>263</v>
      </c>
      <c r="O6" s="27" t="s">
        <v>266</v>
      </c>
      <c r="P6" s="3" t="s">
        <v>267</v>
      </c>
      <c r="Q6" s="3" t="s">
        <v>205</v>
      </c>
      <c r="R6" s="3" t="s">
        <v>303</v>
      </c>
      <c r="S6" s="2" t="s">
        <v>302</v>
      </c>
    </row>
    <row r="7" spans="1:19" x14ac:dyDescent="0.25">
      <c r="A7" s="2" t="s">
        <v>200</v>
      </c>
      <c r="B7" s="3">
        <v>3102114159</v>
      </c>
      <c r="C7" s="3" t="s">
        <v>206</v>
      </c>
      <c r="D7" s="2" t="s">
        <v>270</v>
      </c>
      <c r="E7" s="6" t="s">
        <v>251</v>
      </c>
      <c r="F7" s="4">
        <v>88500</v>
      </c>
      <c r="G7" s="5">
        <f>49*4.85</f>
        <v>237.64999999999998</v>
      </c>
      <c r="H7" s="29">
        <v>271.45999999999998</v>
      </c>
      <c r="I7" s="34">
        <v>1</v>
      </c>
      <c r="J7" s="34">
        <v>8200070379</v>
      </c>
      <c r="K7" s="34" t="s">
        <v>298</v>
      </c>
      <c r="L7" s="3">
        <v>14</v>
      </c>
      <c r="M7" s="6" t="s">
        <v>263</v>
      </c>
      <c r="N7" s="3" t="s">
        <v>263</v>
      </c>
      <c r="O7" s="27" t="s">
        <v>266</v>
      </c>
      <c r="P7" s="3" t="s">
        <v>267</v>
      </c>
      <c r="Q7" s="3" t="s">
        <v>206</v>
      </c>
      <c r="R7" s="3" t="s">
        <v>303</v>
      </c>
      <c r="S7" s="2" t="s">
        <v>302</v>
      </c>
    </row>
    <row r="8" spans="1:19" x14ac:dyDescent="0.25">
      <c r="A8" s="2" t="s">
        <v>200</v>
      </c>
      <c r="B8" s="3">
        <v>3102114159</v>
      </c>
      <c r="C8" s="3" t="s">
        <v>207</v>
      </c>
      <c r="D8" s="2" t="s">
        <v>292</v>
      </c>
      <c r="E8" s="6" t="s">
        <v>252</v>
      </c>
      <c r="F8" s="4">
        <v>88500</v>
      </c>
      <c r="G8" s="5">
        <f>2.37*8000</f>
        <v>18960</v>
      </c>
      <c r="H8" s="28">
        <v>16440</v>
      </c>
      <c r="I8" s="34">
        <v>1</v>
      </c>
      <c r="J8" s="34">
        <v>8200070379</v>
      </c>
      <c r="K8" s="34" t="s">
        <v>298</v>
      </c>
      <c r="L8" s="3">
        <v>14</v>
      </c>
      <c r="M8" s="6" t="s">
        <v>263</v>
      </c>
      <c r="N8" s="3" t="s">
        <v>263</v>
      </c>
      <c r="O8" s="27" t="s">
        <v>266</v>
      </c>
      <c r="P8" s="3" t="s">
        <v>267</v>
      </c>
      <c r="Q8" s="3" t="s">
        <v>207</v>
      </c>
      <c r="R8" s="3" t="s">
        <v>303</v>
      </c>
      <c r="S8" s="2" t="s">
        <v>302</v>
      </c>
    </row>
    <row r="9" spans="1:19" x14ac:dyDescent="0.25">
      <c r="A9" s="2" t="s">
        <v>200</v>
      </c>
      <c r="B9" s="3">
        <v>3102114159</v>
      </c>
      <c r="C9" s="3" t="s">
        <v>208</v>
      </c>
      <c r="D9" s="2" t="s">
        <v>271</v>
      </c>
      <c r="E9" s="6" t="s">
        <v>252</v>
      </c>
      <c r="F9" s="4">
        <v>88500</v>
      </c>
      <c r="G9" s="5">
        <f>2.47*799</f>
        <v>1973.5300000000002</v>
      </c>
      <c r="H9" s="28">
        <v>2676.65</v>
      </c>
      <c r="I9" s="34">
        <v>1</v>
      </c>
      <c r="J9" s="34">
        <v>8200070379</v>
      </c>
      <c r="K9" s="34" t="s">
        <v>298</v>
      </c>
      <c r="L9" s="3">
        <v>5</v>
      </c>
      <c r="M9" s="6" t="s">
        <v>263</v>
      </c>
      <c r="N9" s="3" t="s">
        <v>263</v>
      </c>
      <c r="O9" s="27" t="s">
        <v>266</v>
      </c>
      <c r="P9" s="3" t="s">
        <v>267</v>
      </c>
      <c r="Q9" s="3" t="s">
        <v>208</v>
      </c>
      <c r="R9" s="3" t="s">
        <v>303</v>
      </c>
      <c r="S9" s="2" t="s">
        <v>302</v>
      </c>
    </row>
    <row r="10" spans="1:19" x14ac:dyDescent="0.25">
      <c r="A10" s="2" t="s">
        <v>200</v>
      </c>
      <c r="B10" s="3">
        <v>3102114159</v>
      </c>
      <c r="C10" s="3" t="s">
        <v>209</v>
      </c>
      <c r="D10" s="2" t="s">
        <v>291</v>
      </c>
      <c r="E10" s="6" t="s">
        <v>253</v>
      </c>
      <c r="F10" s="4">
        <v>88500</v>
      </c>
      <c r="G10" s="5">
        <f>6600*1.35</f>
        <v>8910</v>
      </c>
      <c r="H10" s="28">
        <v>10680</v>
      </c>
      <c r="I10" s="34">
        <v>1</v>
      </c>
      <c r="J10" s="34">
        <v>8200070379</v>
      </c>
      <c r="K10" s="34" t="s">
        <v>298</v>
      </c>
      <c r="L10" s="3">
        <v>21</v>
      </c>
      <c r="M10" s="6" t="s">
        <v>263</v>
      </c>
      <c r="N10" s="3" t="s">
        <v>263</v>
      </c>
      <c r="O10" s="27" t="s">
        <v>266</v>
      </c>
      <c r="P10" s="3" t="s">
        <v>267</v>
      </c>
      <c r="Q10" s="3" t="s">
        <v>209</v>
      </c>
      <c r="R10" s="3" t="s">
        <v>303</v>
      </c>
      <c r="S10" s="2" t="s">
        <v>302</v>
      </c>
    </row>
    <row r="11" spans="1:19" x14ac:dyDescent="0.25">
      <c r="A11" s="2" t="s">
        <v>200</v>
      </c>
      <c r="B11" s="3">
        <v>3102114159</v>
      </c>
      <c r="C11" s="3" t="s">
        <v>210</v>
      </c>
      <c r="D11" s="2" t="s">
        <v>272</v>
      </c>
      <c r="E11" s="6" t="s">
        <v>253</v>
      </c>
      <c r="F11" s="4">
        <v>88500</v>
      </c>
      <c r="G11" s="5">
        <f>605*1.6</f>
        <v>968</v>
      </c>
      <c r="H11" s="28">
        <v>1331</v>
      </c>
      <c r="I11" s="34">
        <v>1</v>
      </c>
      <c r="J11" s="34">
        <v>8200070379</v>
      </c>
      <c r="K11" s="34" t="s">
        <v>298</v>
      </c>
      <c r="L11" s="3">
        <v>21</v>
      </c>
      <c r="M11" s="6" t="s">
        <v>263</v>
      </c>
      <c r="N11" s="3" t="s">
        <v>263</v>
      </c>
      <c r="O11" s="27" t="s">
        <v>266</v>
      </c>
      <c r="P11" s="3" t="s">
        <v>267</v>
      </c>
      <c r="Q11" s="3" t="s">
        <v>210</v>
      </c>
      <c r="R11" s="3" t="s">
        <v>303</v>
      </c>
      <c r="S11" s="2" t="s">
        <v>302</v>
      </c>
    </row>
    <row r="12" spans="1:19" x14ac:dyDescent="0.25">
      <c r="A12" s="2" t="s">
        <v>200</v>
      </c>
      <c r="B12" s="3">
        <v>3102114159</v>
      </c>
      <c r="C12" s="3" t="s">
        <v>211</v>
      </c>
      <c r="D12" s="2" t="s">
        <v>293</v>
      </c>
      <c r="E12" s="6" t="s">
        <v>254</v>
      </c>
      <c r="F12" s="4">
        <v>88500</v>
      </c>
      <c r="G12" s="5">
        <f>8000*1.62</f>
        <v>12960</v>
      </c>
      <c r="H12" s="28">
        <v>15840</v>
      </c>
      <c r="I12" s="34">
        <v>1</v>
      </c>
      <c r="J12" s="34">
        <v>8200070379</v>
      </c>
      <c r="K12" s="34" t="s">
        <v>298</v>
      </c>
      <c r="L12" s="3">
        <v>21</v>
      </c>
      <c r="M12" s="6" t="s">
        <v>263</v>
      </c>
      <c r="N12" s="3" t="s">
        <v>263</v>
      </c>
      <c r="O12" s="27" t="s">
        <v>266</v>
      </c>
      <c r="P12" s="3" t="s">
        <v>267</v>
      </c>
      <c r="Q12" s="3" t="s">
        <v>211</v>
      </c>
      <c r="R12" s="3" t="s">
        <v>303</v>
      </c>
      <c r="S12" s="2" t="s">
        <v>302</v>
      </c>
    </row>
    <row r="13" spans="1:19" x14ac:dyDescent="0.25">
      <c r="A13" s="2" t="s">
        <v>200</v>
      </c>
      <c r="B13" s="3">
        <v>3102114159</v>
      </c>
      <c r="C13" s="3" t="s">
        <v>212</v>
      </c>
      <c r="D13" s="2" t="s">
        <v>273</v>
      </c>
      <c r="E13" s="6" t="s">
        <v>254</v>
      </c>
      <c r="F13" s="4">
        <v>88500</v>
      </c>
      <c r="G13" s="5">
        <f>735*2.3</f>
        <v>1690.4999999999998</v>
      </c>
      <c r="H13" s="28">
        <v>2682.75</v>
      </c>
      <c r="I13" s="34">
        <v>1</v>
      </c>
      <c r="J13" s="34">
        <v>8200070379</v>
      </c>
      <c r="K13" s="34" t="s">
        <v>298</v>
      </c>
      <c r="L13" s="3">
        <v>21</v>
      </c>
      <c r="M13" s="6" t="s">
        <v>263</v>
      </c>
      <c r="N13" s="3" t="s">
        <v>263</v>
      </c>
      <c r="O13" s="27" t="s">
        <v>266</v>
      </c>
      <c r="P13" s="3" t="s">
        <v>267</v>
      </c>
      <c r="Q13" s="3" t="s">
        <v>212</v>
      </c>
      <c r="R13" s="3" t="s">
        <v>303</v>
      </c>
      <c r="S13" s="2" t="s">
        <v>302</v>
      </c>
    </row>
    <row r="14" spans="1:19" x14ac:dyDescent="0.25">
      <c r="A14" s="2" t="s">
        <v>200</v>
      </c>
      <c r="B14" s="3">
        <v>3102114159</v>
      </c>
      <c r="C14" s="3" t="s">
        <v>213</v>
      </c>
      <c r="D14" s="2" t="s">
        <v>274</v>
      </c>
      <c r="E14" s="6" t="s">
        <v>255</v>
      </c>
      <c r="F14" s="4">
        <v>88500</v>
      </c>
      <c r="G14" s="5">
        <f>493*3.215</f>
        <v>1584.9949999999999</v>
      </c>
      <c r="H14" s="30">
        <v>1947.35</v>
      </c>
      <c r="I14" s="34">
        <v>1</v>
      </c>
      <c r="J14" s="34">
        <v>8200070379</v>
      </c>
      <c r="K14" s="34" t="s">
        <v>298</v>
      </c>
      <c r="L14" s="3">
        <v>5</v>
      </c>
      <c r="M14" s="6" t="s">
        <v>263</v>
      </c>
      <c r="N14" s="3" t="s">
        <v>263</v>
      </c>
      <c r="O14" s="27" t="s">
        <v>266</v>
      </c>
      <c r="P14" s="3" t="s">
        <v>267</v>
      </c>
      <c r="Q14" s="3" t="s">
        <v>213</v>
      </c>
      <c r="R14" s="3" t="s">
        <v>303</v>
      </c>
      <c r="S14" s="2" t="s">
        <v>302</v>
      </c>
    </row>
    <row r="15" spans="1:19" x14ac:dyDescent="0.25">
      <c r="A15" s="2" t="s">
        <v>200</v>
      </c>
      <c r="B15" s="3">
        <v>3102114159</v>
      </c>
      <c r="C15" s="3" t="s">
        <v>214</v>
      </c>
      <c r="D15" s="2" t="s">
        <v>275</v>
      </c>
      <c r="E15" s="6" t="s">
        <v>255</v>
      </c>
      <c r="F15" s="4">
        <v>88500</v>
      </c>
      <c r="G15" s="5">
        <f>4.02*54</f>
        <v>217.07999999999998</v>
      </c>
      <c r="H15" s="30">
        <v>296.45999999999998</v>
      </c>
      <c r="I15" s="34">
        <v>1</v>
      </c>
      <c r="J15" s="34">
        <v>8200070379</v>
      </c>
      <c r="K15" s="34" t="s">
        <v>298</v>
      </c>
      <c r="L15" s="3">
        <v>5</v>
      </c>
      <c r="M15" s="6" t="s">
        <v>263</v>
      </c>
      <c r="N15" s="3" t="s">
        <v>263</v>
      </c>
      <c r="O15" s="27" t="s">
        <v>266</v>
      </c>
      <c r="P15" s="3" t="s">
        <v>267</v>
      </c>
      <c r="Q15" s="3" t="s">
        <v>214</v>
      </c>
      <c r="R15" s="3" t="s">
        <v>303</v>
      </c>
      <c r="S15" s="2" t="s">
        <v>302</v>
      </c>
    </row>
    <row r="16" spans="1:19" x14ac:dyDescent="0.25">
      <c r="A16" s="2" t="s">
        <v>200</v>
      </c>
      <c r="B16" s="3">
        <v>3102114159</v>
      </c>
      <c r="C16" s="3" t="s">
        <v>283</v>
      </c>
      <c r="D16" s="2" t="s">
        <v>238</v>
      </c>
      <c r="E16" s="6" t="s">
        <v>282</v>
      </c>
      <c r="F16" s="4">
        <v>88500</v>
      </c>
      <c r="G16" s="5">
        <f>472*5.04</f>
        <v>2378.88</v>
      </c>
      <c r="H16" s="28">
        <v>3561.9</v>
      </c>
      <c r="I16" s="34">
        <v>1</v>
      </c>
      <c r="J16" s="34">
        <v>8200070379</v>
      </c>
      <c r="K16" s="34" t="s">
        <v>298</v>
      </c>
      <c r="L16" s="3">
        <v>5</v>
      </c>
      <c r="M16" s="6" t="s">
        <v>263</v>
      </c>
      <c r="N16" s="3" t="s">
        <v>263</v>
      </c>
      <c r="O16" s="27" t="s">
        <v>266</v>
      </c>
      <c r="P16" s="3" t="s">
        <v>267</v>
      </c>
      <c r="Q16" s="3" t="s">
        <v>215</v>
      </c>
      <c r="R16" s="3" t="s">
        <v>303</v>
      </c>
      <c r="S16" s="2" t="s">
        <v>302</v>
      </c>
    </row>
    <row r="17" spans="1:19" x14ac:dyDescent="0.25">
      <c r="A17" s="2" t="s">
        <v>200</v>
      </c>
      <c r="B17" s="3">
        <v>3102114159</v>
      </c>
      <c r="C17" s="3" t="s">
        <v>284</v>
      </c>
      <c r="D17" s="2" t="s">
        <v>239</v>
      </c>
      <c r="E17" s="6" t="s">
        <v>282</v>
      </c>
      <c r="F17" s="4">
        <v>88500</v>
      </c>
      <c r="G17" s="5">
        <f>43*7.21</f>
        <v>310.02999999999997</v>
      </c>
      <c r="H17" s="28">
        <v>433.98</v>
      </c>
      <c r="I17" s="34">
        <v>1</v>
      </c>
      <c r="J17" s="34">
        <v>8200070379</v>
      </c>
      <c r="K17" s="34" t="s">
        <v>298</v>
      </c>
      <c r="L17" s="3">
        <v>5</v>
      </c>
      <c r="M17" s="6" t="s">
        <v>263</v>
      </c>
      <c r="N17" s="3" t="s">
        <v>263</v>
      </c>
      <c r="O17" s="27" t="s">
        <v>266</v>
      </c>
      <c r="P17" s="3" t="s">
        <v>267</v>
      </c>
      <c r="Q17" s="3" t="s">
        <v>216</v>
      </c>
      <c r="R17" s="3" t="s">
        <v>303</v>
      </c>
      <c r="S17" s="2" t="s">
        <v>302</v>
      </c>
    </row>
    <row r="18" spans="1:19" x14ac:dyDescent="0.25">
      <c r="A18" s="2" t="s">
        <v>200</v>
      </c>
      <c r="B18" s="3">
        <v>3102114159</v>
      </c>
      <c r="C18" s="3" t="s">
        <v>217</v>
      </c>
      <c r="D18" s="2" t="s">
        <v>276</v>
      </c>
      <c r="E18" s="6" t="s">
        <v>256</v>
      </c>
      <c r="F18" s="4">
        <v>88500</v>
      </c>
      <c r="G18" s="5">
        <f>474*4.84</f>
        <v>2294.16</v>
      </c>
      <c r="H18" s="28">
        <v>2796.6</v>
      </c>
      <c r="I18" s="34">
        <v>1</v>
      </c>
      <c r="J18" s="34">
        <v>8200070379</v>
      </c>
      <c r="K18" s="34" t="s">
        <v>298</v>
      </c>
      <c r="L18" s="3">
        <v>5</v>
      </c>
      <c r="M18" s="6" t="s">
        <v>263</v>
      </c>
      <c r="N18" s="3" t="s">
        <v>263</v>
      </c>
      <c r="O18" s="27" t="s">
        <v>266</v>
      </c>
      <c r="P18" s="3" t="s">
        <v>267</v>
      </c>
      <c r="Q18" s="3" t="s">
        <v>217</v>
      </c>
      <c r="R18" s="3" t="s">
        <v>303</v>
      </c>
      <c r="S18" s="2" t="s">
        <v>302</v>
      </c>
    </row>
    <row r="19" spans="1:19" x14ac:dyDescent="0.25">
      <c r="A19" s="2" t="s">
        <v>200</v>
      </c>
      <c r="B19" s="3">
        <v>3102114159</v>
      </c>
      <c r="C19" s="3" t="s">
        <v>218</v>
      </c>
      <c r="D19" s="2" t="s">
        <v>240</v>
      </c>
      <c r="E19" s="6" t="s">
        <v>257</v>
      </c>
      <c r="F19" s="4">
        <v>88500</v>
      </c>
      <c r="G19" s="5">
        <f>43*6.73</f>
        <v>289.39000000000004</v>
      </c>
      <c r="H19" s="28">
        <v>344.34</v>
      </c>
      <c r="I19" s="34">
        <v>1</v>
      </c>
      <c r="J19" s="34">
        <v>8200070379</v>
      </c>
      <c r="K19" s="34" t="s">
        <v>298</v>
      </c>
      <c r="L19" s="3">
        <v>5</v>
      </c>
      <c r="M19" s="6" t="s">
        <v>263</v>
      </c>
      <c r="N19" s="3" t="s">
        <v>263</v>
      </c>
      <c r="O19" s="27" t="s">
        <v>266</v>
      </c>
      <c r="P19" s="3" t="s">
        <v>267</v>
      </c>
      <c r="Q19" s="3" t="s">
        <v>218</v>
      </c>
      <c r="R19" s="3" t="s">
        <v>303</v>
      </c>
      <c r="S19" s="2" t="s">
        <v>302</v>
      </c>
    </row>
    <row r="20" spans="1:19" x14ac:dyDescent="0.25">
      <c r="A20" s="2" t="s">
        <v>200</v>
      </c>
      <c r="B20" s="3">
        <v>3102114159</v>
      </c>
      <c r="C20" s="3" t="s">
        <v>289</v>
      </c>
      <c r="D20" s="2" t="s">
        <v>241</v>
      </c>
      <c r="E20" s="6" t="s">
        <v>290</v>
      </c>
      <c r="F20" s="4">
        <v>88500</v>
      </c>
      <c r="G20" s="5">
        <f>50*10</f>
        <v>500</v>
      </c>
      <c r="H20" s="28">
        <v>550</v>
      </c>
      <c r="I20" s="34">
        <v>1</v>
      </c>
      <c r="J20" s="34">
        <v>8200070379</v>
      </c>
      <c r="K20" s="34" t="s">
        <v>298</v>
      </c>
      <c r="L20" s="3">
        <v>5</v>
      </c>
      <c r="M20" s="6" t="s">
        <v>263</v>
      </c>
      <c r="N20" s="3" t="s">
        <v>263</v>
      </c>
      <c r="O20" s="27" t="s">
        <v>266</v>
      </c>
      <c r="P20" s="3" t="s">
        <v>267</v>
      </c>
      <c r="Q20" s="3" t="s">
        <v>219</v>
      </c>
      <c r="R20" s="3" t="s">
        <v>303</v>
      </c>
      <c r="S20" s="2" t="s">
        <v>302</v>
      </c>
    </row>
    <row r="21" spans="1:19" x14ac:dyDescent="0.25">
      <c r="A21" s="2" t="s">
        <v>200</v>
      </c>
      <c r="B21" s="3">
        <v>3102114159</v>
      </c>
      <c r="C21" s="3" t="s">
        <v>220</v>
      </c>
      <c r="D21" s="2" t="s">
        <v>277</v>
      </c>
      <c r="E21" s="6" t="s">
        <v>258</v>
      </c>
      <c r="F21" s="4">
        <v>88500</v>
      </c>
      <c r="G21" s="5">
        <f>568*2.8</f>
        <v>1590.3999999999999</v>
      </c>
      <c r="H21" s="28">
        <v>2800.24</v>
      </c>
      <c r="I21" s="34">
        <v>1</v>
      </c>
      <c r="J21" s="34">
        <v>8200070379</v>
      </c>
      <c r="K21" s="34" t="s">
        <v>298</v>
      </c>
      <c r="L21" s="3">
        <v>5</v>
      </c>
      <c r="M21" s="6" t="s">
        <v>263</v>
      </c>
      <c r="N21" s="3" t="s">
        <v>263</v>
      </c>
      <c r="O21" s="27" t="s">
        <v>266</v>
      </c>
      <c r="P21" s="3" t="s">
        <v>267</v>
      </c>
      <c r="Q21" s="3" t="s">
        <v>220</v>
      </c>
      <c r="R21" s="3" t="s">
        <v>303</v>
      </c>
      <c r="S21" s="2" t="s">
        <v>302</v>
      </c>
    </row>
    <row r="22" spans="1:19" x14ac:dyDescent="0.25">
      <c r="A22" s="2" t="s">
        <v>200</v>
      </c>
      <c r="B22" s="3">
        <v>3102114159</v>
      </c>
      <c r="C22" s="3" t="s">
        <v>221</v>
      </c>
      <c r="D22" s="2" t="s">
        <v>278</v>
      </c>
      <c r="E22" s="6" t="s">
        <v>258</v>
      </c>
      <c r="F22" s="4">
        <v>88500</v>
      </c>
      <c r="G22" s="5">
        <f>52*4.8</f>
        <v>249.6</v>
      </c>
      <c r="H22" s="28">
        <v>278.99</v>
      </c>
      <c r="I22" s="34">
        <v>1</v>
      </c>
      <c r="J22" s="34">
        <v>8200070379</v>
      </c>
      <c r="K22" s="34" t="s">
        <v>298</v>
      </c>
      <c r="L22" s="3">
        <v>5</v>
      </c>
      <c r="M22" s="6" t="s">
        <v>263</v>
      </c>
      <c r="N22" s="3" t="s">
        <v>263</v>
      </c>
      <c r="O22" s="27" t="s">
        <v>266</v>
      </c>
      <c r="P22" s="3" t="s">
        <v>267</v>
      </c>
      <c r="Q22" s="3" t="s">
        <v>221</v>
      </c>
      <c r="R22" s="3" t="s">
        <v>303</v>
      </c>
      <c r="S22" s="2" t="s">
        <v>302</v>
      </c>
    </row>
    <row r="23" spans="1:19" x14ac:dyDescent="0.25">
      <c r="A23" s="2" t="s">
        <v>200</v>
      </c>
      <c r="B23" s="3">
        <v>3102114159</v>
      </c>
      <c r="C23" s="3" t="s">
        <v>222</v>
      </c>
      <c r="D23" s="2" t="s">
        <v>295</v>
      </c>
      <c r="E23" s="6" t="s">
        <v>259</v>
      </c>
      <c r="F23" s="4">
        <v>88500</v>
      </c>
      <c r="G23" s="5">
        <f>625*2.7</f>
        <v>1687.5</v>
      </c>
      <c r="H23" s="28">
        <v>2387</v>
      </c>
      <c r="I23" s="34">
        <v>1</v>
      </c>
      <c r="J23" s="34">
        <v>8200070379</v>
      </c>
      <c r="K23" s="34" t="s">
        <v>298</v>
      </c>
      <c r="L23" s="3">
        <v>14</v>
      </c>
      <c r="M23" s="6" t="s">
        <v>263</v>
      </c>
      <c r="N23" s="3" t="s">
        <v>263</v>
      </c>
      <c r="O23" s="27" t="s">
        <v>266</v>
      </c>
      <c r="P23" s="3" t="s">
        <v>267</v>
      </c>
      <c r="Q23" s="3" t="s">
        <v>222</v>
      </c>
      <c r="R23" s="3" t="s">
        <v>303</v>
      </c>
      <c r="S23" s="2" t="s">
        <v>302</v>
      </c>
    </row>
    <row r="24" spans="1:19" x14ac:dyDescent="0.25">
      <c r="A24" s="2" t="s">
        <v>200</v>
      </c>
      <c r="B24" s="3">
        <v>3102114159</v>
      </c>
      <c r="C24" s="3" t="s">
        <v>223</v>
      </c>
      <c r="D24" s="2" t="s">
        <v>294</v>
      </c>
      <c r="E24" s="6" t="s">
        <v>259</v>
      </c>
      <c r="F24" s="4">
        <v>88500</v>
      </c>
      <c r="G24" s="5">
        <f>3800*2.3</f>
        <v>8740</v>
      </c>
      <c r="H24" s="28">
        <v>9310</v>
      </c>
      <c r="I24" s="34">
        <v>1</v>
      </c>
      <c r="J24" s="34">
        <v>8200070379</v>
      </c>
      <c r="K24" s="34" t="s">
        <v>298</v>
      </c>
      <c r="L24" s="3">
        <v>14</v>
      </c>
      <c r="M24" s="6" t="s">
        <v>263</v>
      </c>
      <c r="N24" s="3" t="s">
        <v>263</v>
      </c>
      <c r="O24" s="27" t="s">
        <v>266</v>
      </c>
      <c r="P24" s="3" t="s">
        <v>267</v>
      </c>
      <c r="Q24" s="3" t="s">
        <v>223</v>
      </c>
      <c r="R24" s="3" t="s">
        <v>303</v>
      </c>
      <c r="S24" s="2" t="s">
        <v>302</v>
      </c>
    </row>
    <row r="25" spans="1:19" x14ac:dyDescent="0.25">
      <c r="A25" s="2" t="s">
        <v>200</v>
      </c>
      <c r="B25" s="3">
        <v>3102114159</v>
      </c>
      <c r="C25" s="3" t="s">
        <v>224</v>
      </c>
      <c r="D25" s="2" t="s">
        <v>242</v>
      </c>
      <c r="E25" s="6" t="s">
        <v>285</v>
      </c>
      <c r="F25" s="4">
        <v>88500</v>
      </c>
      <c r="G25" s="5">
        <f>330*3.12</f>
        <v>1029.6000000000001</v>
      </c>
      <c r="H25" s="28">
        <v>1303.5</v>
      </c>
      <c r="I25" s="34">
        <v>1</v>
      </c>
      <c r="J25" s="34">
        <v>8200070379</v>
      </c>
      <c r="K25" s="34" t="s">
        <v>298</v>
      </c>
      <c r="L25" s="3">
        <v>5</v>
      </c>
      <c r="M25" s="6" t="s">
        <v>264</v>
      </c>
      <c r="N25" s="3" t="s">
        <v>264</v>
      </c>
      <c r="O25" s="27" t="s">
        <v>266</v>
      </c>
      <c r="P25" s="3" t="s">
        <v>267</v>
      </c>
      <c r="Q25" s="3" t="s">
        <v>224</v>
      </c>
      <c r="R25" s="3" t="s">
        <v>303</v>
      </c>
      <c r="S25" s="2" t="s">
        <v>302</v>
      </c>
    </row>
    <row r="26" spans="1:19" x14ac:dyDescent="0.25">
      <c r="A26" s="2" t="s">
        <v>200</v>
      </c>
      <c r="B26" s="3">
        <v>3102114159</v>
      </c>
      <c r="C26" s="3" t="s">
        <v>225</v>
      </c>
      <c r="D26" s="2" t="s">
        <v>243</v>
      </c>
      <c r="E26" s="6" t="s">
        <v>285</v>
      </c>
      <c r="F26" s="4">
        <v>88500</v>
      </c>
      <c r="G26" s="5">
        <f>55*3.75</f>
        <v>206.25</v>
      </c>
      <c r="H26" s="28">
        <v>426.25</v>
      </c>
      <c r="I26" s="34">
        <v>1</v>
      </c>
      <c r="J26" s="34">
        <v>8200070379</v>
      </c>
      <c r="K26" s="34" t="s">
        <v>298</v>
      </c>
      <c r="L26" s="3">
        <v>5</v>
      </c>
      <c r="M26" s="6" t="s">
        <v>264</v>
      </c>
      <c r="N26" s="3" t="s">
        <v>264</v>
      </c>
      <c r="O26" s="27" t="s">
        <v>266</v>
      </c>
      <c r="P26" s="3" t="s">
        <v>267</v>
      </c>
      <c r="Q26" s="3" t="s">
        <v>225</v>
      </c>
      <c r="R26" s="3" t="s">
        <v>303</v>
      </c>
      <c r="S26" s="2" t="s">
        <v>302</v>
      </c>
    </row>
    <row r="27" spans="1:19" x14ac:dyDescent="0.25">
      <c r="A27" s="2" t="s">
        <v>200</v>
      </c>
      <c r="B27" s="3">
        <v>3102114159</v>
      </c>
      <c r="C27" s="3" t="s">
        <v>226</v>
      </c>
      <c r="D27" s="2" t="s">
        <v>244</v>
      </c>
      <c r="E27" s="2" t="s">
        <v>260</v>
      </c>
      <c r="F27" s="4">
        <v>88500</v>
      </c>
      <c r="G27" s="5">
        <f>245*6.25</f>
        <v>1531.25</v>
      </c>
      <c r="H27" s="29">
        <v>2021.25</v>
      </c>
      <c r="I27" s="34">
        <v>1</v>
      </c>
      <c r="J27" s="34">
        <v>8200070379</v>
      </c>
      <c r="K27" s="34" t="s">
        <v>298</v>
      </c>
      <c r="L27" s="3">
        <v>5</v>
      </c>
      <c r="M27" s="6" t="s">
        <v>263</v>
      </c>
      <c r="N27" s="3" t="s">
        <v>263</v>
      </c>
      <c r="O27" s="27" t="s">
        <v>266</v>
      </c>
      <c r="P27" s="3" t="s">
        <v>267</v>
      </c>
      <c r="Q27" s="3" t="s">
        <v>226</v>
      </c>
      <c r="R27" s="3" t="s">
        <v>303</v>
      </c>
      <c r="S27" s="2" t="s">
        <v>302</v>
      </c>
    </row>
    <row r="28" spans="1:19" x14ac:dyDescent="0.25">
      <c r="A28" s="2" t="s">
        <v>200</v>
      </c>
      <c r="B28" s="3">
        <v>3102114159</v>
      </c>
      <c r="C28" s="3" t="s">
        <v>227</v>
      </c>
      <c r="D28" s="2" t="s">
        <v>245</v>
      </c>
      <c r="E28" s="2" t="s">
        <v>260</v>
      </c>
      <c r="F28" s="4">
        <v>88500</v>
      </c>
      <c r="G28" s="5">
        <f>41*7.2</f>
        <v>295.2</v>
      </c>
      <c r="H28" s="29">
        <v>423.12</v>
      </c>
      <c r="I28" s="34">
        <v>1</v>
      </c>
      <c r="J28" s="34">
        <v>8200070379</v>
      </c>
      <c r="K28" s="34" t="s">
        <v>298</v>
      </c>
      <c r="L28" s="3">
        <v>5</v>
      </c>
      <c r="M28" s="6" t="s">
        <v>263</v>
      </c>
      <c r="N28" s="3" t="s">
        <v>263</v>
      </c>
      <c r="O28" s="27" t="s">
        <v>266</v>
      </c>
      <c r="P28" s="3" t="s">
        <v>267</v>
      </c>
      <c r="Q28" s="3" t="s">
        <v>227</v>
      </c>
      <c r="R28" s="3" t="s">
        <v>303</v>
      </c>
      <c r="S28" s="2" t="s">
        <v>302</v>
      </c>
    </row>
    <row r="29" spans="1:19" x14ac:dyDescent="0.25">
      <c r="A29" s="2" t="s">
        <v>200</v>
      </c>
      <c r="B29" s="3">
        <v>3102114159</v>
      </c>
      <c r="C29" s="3" t="s">
        <v>228</v>
      </c>
      <c r="D29" s="2" t="s">
        <v>246</v>
      </c>
      <c r="E29" s="2" t="s">
        <v>261</v>
      </c>
      <c r="F29" s="4">
        <v>88500</v>
      </c>
      <c r="G29" s="5">
        <f>2520*0.25</f>
        <v>630</v>
      </c>
      <c r="H29" s="28">
        <v>630</v>
      </c>
      <c r="I29" s="34">
        <v>1</v>
      </c>
      <c r="J29" s="34">
        <v>8200070379</v>
      </c>
      <c r="K29" s="34" t="s">
        <v>298</v>
      </c>
      <c r="L29" s="3">
        <v>7</v>
      </c>
      <c r="M29" s="6" t="s">
        <v>265</v>
      </c>
      <c r="N29" s="3" t="s">
        <v>265</v>
      </c>
      <c r="O29" s="27" t="s">
        <v>266</v>
      </c>
      <c r="P29" s="3" t="s">
        <v>268</v>
      </c>
      <c r="Q29" s="3" t="s">
        <v>228</v>
      </c>
      <c r="R29" s="3" t="s">
        <v>303</v>
      </c>
      <c r="S29" s="2" t="s">
        <v>302</v>
      </c>
    </row>
    <row r="30" spans="1:19" x14ac:dyDescent="0.25">
      <c r="A30" s="2" t="s">
        <v>200</v>
      </c>
      <c r="B30" s="3">
        <v>3102114159</v>
      </c>
      <c r="C30" s="3" t="s">
        <v>229</v>
      </c>
      <c r="D30" s="2" t="s">
        <v>286</v>
      </c>
      <c r="E30" s="2" t="s">
        <v>287</v>
      </c>
      <c r="F30" s="4">
        <v>88500</v>
      </c>
      <c r="G30" s="5">
        <f>2450*0.25</f>
        <v>612.5</v>
      </c>
      <c r="H30" s="28">
        <v>612.5</v>
      </c>
      <c r="I30" s="34">
        <v>1</v>
      </c>
      <c r="J30" s="34">
        <v>8200070379</v>
      </c>
      <c r="K30" s="34" t="s">
        <v>298</v>
      </c>
      <c r="L30" s="3">
        <v>21</v>
      </c>
      <c r="M30" s="6" t="s">
        <v>265</v>
      </c>
      <c r="N30" s="3" t="s">
        <v>265</v>
      </c>
      <c r="O30" s="27" t="s">
        <v>266</v>
      </c>
      <c r="P30" s="3" t="s">
        <v>268</v>
      </c>
      <c r="Q30" s="3" t="s">
        <v>229</v>
      </c>
      <c r="R30" s="3" t="s">
        <v>303</v>
      </c>
      <c r="S30" s="2" t="s">
        <v>302</v>
      </c>
    </row>
    <row r="31" spans="1:19" x14ac:dyDescent="0.25">
      <c r="A31" s="2" t="s">
        <v>200</v>
      </c>
      <c r="B31" s="3">
        <v>3102114159</v>
      </c>
      <c r="C31" s="3" t="s">
        <v>230</v>
      </c>
      <c r="D31" s="2" t="s">
        <v>247</v>
      </c>
      <c r="E31" s="2" t="s">
        <v>261</v>
      </c>
      <c r="F31" s="4">
        <v>88500</v>
      </c>
      <c r="G31" s="5">
        <f>2400*0.25</f>
        <v>600</v>
      </c>
      <c r="H31" s="28">
        <v>600</v>
      </c>
      <c r="I31" s="34">
        <v>1</v>
      </c>
      <c r="J31" s="34">
        <v>8200070379</v>
      </c>
      <c r="K31" s="34" t="s">
        <v>298</v>
      </c>
      <c r="L31" s="3">
        <v>21</v>
      </c>
      <c r="M31" s="6" t="s">
        <v>265</v>
      </c>
      <c r="N31" s="3" t="s">
        <v>265</v>
      </c>
      <c r="O31" s="27" t="s">
        <v>266</v>
      </c>
      <c r="P31" s="3" t="s">
        <v>268</v>
      </c>
      <c r="Q31" s="3" t="s">
        <v>230</v>
      </c>
      <c r="R31" s="3" t="s">
        <v>303</v>
      </c>
      <c r="S31" s="2" t="s">
        <v>302</v>
      </c>
    </row>
    <row r="32" spans="1:19" x14ac:dyDescent="0.25">
      <c r="A32" s="2" t="s">
        <v>200</v>
      </c>
      <c r="B32" s="3">
        <v>3102114159</v>
      </c>
      <c r="C32" s="3" t="s">
        <v>231</v>
      </c>
      <c r="D32" s="2" t="s">
        <v>248</v>
      </c>
      <c r="E32" s="2" t="s">
        <v>262</v>
      </c>
      <c r="F32" s="4">
        <v>88500</v>
      </c>
      <c r="G32" s="5">
        <f>460*2.42</f>
        <v>1113.2</v>
      </c>
      <c r="H32" s="28">
        <v>1469.18</v>
      </c>
      <c r="I32" s="34">
        <v>1</v>
      </c>
      <c r="J32" s="34">
        <v>8200070379</v>
      </c>
      <c r="K32" s="34" t="s">
        <v>298</v>
      </c>
      <c r="L32" s="3">
        <v>21</v>
      </c>
      <c r="M32" s="6" t="s">
        <v>263</v>
      </c>
      <c r="N32" s="3" t="s">
        <v>263</v>
      </c>
      <c r="O32" s="27" t="s">
        <v>266</v>
      </c>
      <c r="P32" s="3" t="s">
        <v>267</v>
      </c>
      <c r="Q32" s="3" t="s">
        <v>231</v>
      </c>
      <c r="R32" s="3" t="s">
        <v>303</v>
      </c>
      <c r="S32" s="2" t="s">
        <v>302</v>
      </c>
    </row>
    <row r="33" spans="1:19" x14ac:dyDescent="0.25">
      <c r="A33" s="2" t="s">
        <v>200</v>
      </c>
      <c r="B33" s="3">
        <v>3102114159</v>
      </c>
      <c r="C33" s="3" t="s">
        <v>280</v>
      </c>
      <c r="D33" s="2" t="s">
        <v>281</v>
      </c>
      <c r="E33" s="2" t="s">
        <v>262</v>
      </c>
      <c r="F33" s="4">
        <v>88500</v>
      </c>
      <c r="G33" s="5">
        <f>2300*2.22</f>
        <v>5106</v>
      </c>
      <c r="H33" s="28">
        <v>6325</v>
      </c>
      <c r="I33" s="34">
        <v>1</v>
      </c>
      <c r="J33" s="34">
        <v>8200070379</v>
      </c>
      <c r="K33" s="34" t="s">
        <v>298</v>
      </c>
      <c r="L33" s="3">
        <v>21</v>
      </c>
      <c r="M33" s="6" t="s">
        <v>263</v>
      </c>
      <c r="N33" s="3" t="s">
        <v>263</v>
      </c>
      <c r="O33" s="27" t="s">
        <v>266</v>
      </c>
      <c r="P33" s="3" t="s">
        <v>267</v>
      </c>
      <c r="Q33" s="3" t="s">
        <v>232</v>
      </c>
      <c r="R33" s="3" t="s">
        <v>303</v>
      </c>
      <c r="S33" s="2" t="s">
        <v>302</v>
      </c>
    </row>
    <row r="34" spans="1:19" x14ac:dyDescent="0.25">
      <c r="A34" s="2" t="s">
        <v>200</v>
      </c>
      <c r="B34" s="3">
        <v>3102114159</v>
      </c>
      <c r="C34" s="3" t="s">
        <v>233</v>
      </c>
      <c r="D34" s="2" t="s">
        <v>279</v>
      </c>
      <c r="E34" s="2" t="s">
        <v>288</v>
      </c>
      <c r="F34" s="4">
        <v>88500</v>
      </c>
      <c r="G34" s="5">
        <f>3245*0.9</f>
        <v>2920.5</v>
      </c>
      <c r="H34" s="28">
        <v>3829.1</v>
      </c>
      <c r="I34" s="34">
        <v>1</v>
      </c>
      <c r="J34" s="34">
        <v>8200070379</v>
      </c>
      <c r="K34" s="34" t="s">
        <v>298</v>
      </c>
      <c r="L34" s="3">
        <v>21</v>
      </c>
      <c r="M34" s="6" t="s">
        <v>263</v>
      </c>
      <c r="N34" s="3" t="s">
        <v>263</v>
      </c>
      <c r="O34" s="27" t="s">
        <v>266</v>
      </c>
      <c r="Q34" s="3" t="s">
        <v>233</v>
      </c>
      <c r="R34" s="3" t="s">
        <v>303</v>
      </c>
      <c r="S34" s="2" t="s">
        <v>302</v>
      </c>
    </row>
  </sheetData>
  <sheetProtection algorithmName="SHA-512" hashValue="2PIdJbjLcR9x3S2hpXonl1HkoLpWzJbBPUvOfmOq+cODWfPTprgoJ5x08pADLcDYjgtW+3i2HSJoNG+hOE8AAw==" saltValue="DpWo4Ptsa23XsOkk16T0xA==" spinCount="100000" sheet="1" selectLockedCells="1"/>
  <conditionalFormatting sqref="C2:C31">
    <cfRule type="duplicateValues" dxfId="36" priority="128"/>
    <cfRule type="duplicateValues" dxfId="35" priority="129"/>
  </conditionalFormatting>
  <conditionalFormatting sqref="C27:C31 C2:C25">
    <cfRule type="duplicateValues" dxfId="34" priority="105"/>
    <cfRule type="duplicateValues" dxfId="33" priority="106"/>
  </conditionalFormatting>
  <conditionalFormatting sqref="C32:C33">
    <cfRule type="duplicateValues" dxfId="32" priority="27"/>
    <cfRule type="duplicateValues" dxfId="31" priority="29"/>
    <cfRule type="duplicateValues" dxfId="30" priority="28"/>
    <cfRule type="duplicateValues" dxfId="29" priority="26"/>
  </conditionalFormatting>
  <conditionalFormatting sqref="C34">
    <cfRule type="duplicateValues" dxfId="28" priority="31"/>
    <cfRule type="duplicateValues" dxfId="27" priority="30"/>
  </conditionalFormatting>
  <conditionalFormatting sqref="C35:C1048576 C1">
    <cfRule type="duplicateValues" dxfId="26" priority="37"/>
    <cfRule type="duplicateValues" dxfId="25" priority="36"/>
  </conditionalFormatting>
  <conditionalFormatting sqref="D2:D31">
    <cfRule type="duplicateValues" dxfId="24" priority="136"/>
    <cfRule type="duplicateValues" dxfId="23" priority="137"/>
  </conditionalFormatting>
  <conditionalFormatting sqref="D26">
    <cfRule type="duplicateValues" dxfId="22" priority="20"/>
    <cfRule type="duplicateValues" dxfId="21" priority="21"/>
  </conditionalFormatting>
  <conditionalFormatting sqref="D27:D31 D2:D25">
    <cfRule type="duplicateValues" dxfId="20" priority="113"/>
    <cfRule type="duplicateValues" dxfId="19" priority="114"/>
  </conditionalFormatting>
  <conditionalFormatting sqref="D32:D33">
    <cfRule type="duplicateValues" dxfId="18" priority="12"/>
    <cfRule type="duplicateValues" dxfId="17" priority="13"/>
    <cfRule type="duplicateValues" dxfId="16" priority="14"/>
    <cfRule type="duplicateValues" dxfId="15" priority="15"/>
  </conditionalFormatting>
  <conditionalFormatting sqref="D34">
    <cfRule type="duplicateValues" dxfId="14" priority="16"/>
    <cfRule type="duplicateValues" dxfId="13" priority="17"/>
  </conditionalFormatting>
  <conditionalFormatting sqref="D35:D1048576 D1">
    <cfRule type="duplicateValues" dxfId="12" priority="24"/>
    <cfRule type="duplicateValues" dxfId="11" priority="25"/>
  </conditionalFormatting>
  <conditionalFormatting sqref="Q2:Q31">
    <cfRule type="duplicateValues" dxfId="10" priority="145"/>
    <cfRule type="duplicateValues" dxfId="9" priority="144"/>
  </conditionalFormatting>
  <conditionalFormatting sqref="Q27:Q31 Q2:Q25">
    <cfRule type="duplicateValues" dxfId="8" priority="121"/>
    <cfRule type="duplicateValues" dxfId="7" priority="122"/>
  </conditionalFormatting>
  <conditionalFormatting sqref="Q32:Q33">
    <cfRule type="duplicateValues" dxfId="6" priority="4"/>
    <cfRule type="duplicateValues" dxfId="5" priority="3"/>
    <cfRule type="duplicateValues" dxfId="4" priority="2"/>
    <cfRule type="duplicateValues" dxfId="3" priority="1"/>
  </conditionalFormatting>
  <conditionalFormatting sqref="Q34">
    <cfRule type="duplicateValues" dxfId="2" priority="6"/>
    <cfRule type="duplicateValues" dxfId="1" priority="5"/>
  </conditionalFormatting>
  <conditionalFormatting sqref="Q35:Q1048576 Q1">
    <cfRule type="duplicateValues" dxfId="0" priority="11"/>
  </conditionalFormatting>
  <dataValidations xWindow="695" yWindow="308" count="3">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Q35:Q1048576 Q1" xr:uid="{4BF688F5-0388-4915-BE30-D012E60C32B4}">
      <formula1>COUNTIF($AD$1:$AD$9479,Q1)=1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D1:D1048576" xr:uid="{1BC275EF-7795-48AD-90DF-7B8A7152F7F1}">
      <formula1>99</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Q2:Q34 C1:C1048576" xr:uid="{AB9F941D-532A-4AAB-A7B3-402558F50473}">
      <formula1>COUNTIF($C$1:$C$9479,C1)=1</formula1>
    </dataValidation>
  </dataValidations>
  <hyperlinks>
    <hyperlink ref="O2:O34" r:id="rId1" display="http://www.deltachemicalcorp.com" xr:uid="{24802F10-70C2-43DC-B868-F7A32E17C152}"/>
  </hyperlinks>
  <pageMargins left="0.75" right="0.75" top="1" bottom="1" header="0.5" footer="0.5"/>
  <pageSetup orientation="portrait" horizont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8"/>
  <sheetViews>
    <sheetView topLeftCell="A31" workbookViewId="0">
      <selection activeCell="E11" sqref="E11"/>
    </sheetView>
  </sheetViews>
  <sheetFormatPr defaultRowHeight="12.75" x14ac:dyDescent="0.2"/>
  <cols>
    <col min="1" max="1" width="15.5703125" bestFit="1" customWidth="1"/>
    <col min="2" max="2" width="21.5703125" bestFit="1" customWidth="1"/>
  </cols>
  <sheetData>
    <row r="1" spans="1:2" s="19" customFormat="1" ht="15" x14ac:dyDescent="0.25">
      <c r="A1" s="24" t="s">
        <v>20</v>
      </c>
      <c r="B1" s="24" t="s">
        <v>60</v>
      </c>
    </row>
    <row r="2" spans="1:2" ht="15" x14ac:dyDescent="0.25">
      <c r="A2" s="23" t="s">
        <v>64</v>
      </c>
      <c r="B2" s="23" t="s">
        <v>65</v>
      </c>
    </row>
    <row r="3" spans="1:2" ht="15" x14ac:dyDescent="0.25">
      <c r="A3" s="23" t="s">
        <v>66</v>
      </c>
      <c r="B3" s="23" t="s">
        <v>67</v>
      </c>
    </row>
    <row r="4" spans="1:2" ht="15" x14ac:dyDescent="0.25">
      <c r="A4" s="23" t="s">
        <v>68</v>
      </c>
      <c r="B4" s="23" t="s">
        <v>69</v>
      </c>
    </row>
    <row r="5" spans="1:2" ht="15" x14ac:dyDescent="0.25">
      <c r="A5" s="23" t="s">
        <v>70</v>
      </c>
      <c r="B5" s="23" t="s">
        <v>71</v>
      </c>
    </row>
    <row r="6" spans="1:2" ht="15" x14ac:dyDescent="0.25">
      <c r="A6" s="23" t="s">
        <v>72</v>
      </c>
      <c r="B6" s="23" t="s">
        <v>73</v>
      </c>
    </row>
    <row r="7" spans="1:2" ht="15" x14ac:dyDescent="0.25">
      <c r="A7" s="23" t="s">
        <v>74</v>
      </c>
      <c r="B7" s="23" t="s">
        <v>75</v>
      </c>
    </row>
    <row r="8" spans="1:2" ht="15" x14ac:dyDescent="0.25">
      <c r="A8" s="23" t="s">
        <v>76</v>
      </c>
      <c r="B8" s="23" t="s">
        <v>77</v>
      </c>
    </row>
    <row r="9" spans="1:2" ht="15" x14ac:dyDescent="0.25">
      <c r="A9" s="23" t="s">
        <v>78</v>
      </c>
      <c r="B9" s="23" t="s">
        <v>79</v>
      </c>
    </row>
    <row r="10" spans="1:2" ht="15" x14ac:dyDescent="0.25">
      <c r="A10" s="23" t="s">
        <v>80</v>
      </c>
      <c r="B10" s="23" t="s">
        <v>81</v>
      </c>
    </row>
    <row r="11" spans="1:2" ht="15" x14ac:dyDescent="0.25">
      <c r="A11" s="23" t="s">
        <v>82</v>
      </c>
      <c r="B11" s="23" t="s">
        <v>83</v>
      </c>
    </row>
    <row r="12" spans="1:2" ht="15" x14ac:dyDescent="0.25">
      <c r="A12" s="23" t="s">
        <v>84</v>
      </c>
      <c r="B12" s="23" t="s">
        <v>85</v>
      </c>
    </row>
    <row r="13" spans="1:2" ht="15" x14ac:dyDescent="0.25">
      <c r="A13" s="23" t="s">
        <v>86</v>
      </c>
      <c r="B13" s="23" t="s">
        <v>87</v>
      </c>
    </row>
    <row r="14" spans="1:2" ht="15" x14ac:dyDescent="0.25">
      <c r="A14" s="23" t="s">
        <v>88</v>
      </c>
      <c r="B14" s="23" t="s">
        <v>89</v>
      </c>
    </row>
    <row r="15" spans="1:2" ht="15" x14ac:dyDescent="0.25">
      <c r="A15" s="23" t="s">
        <v>90</v>
      </c>
      <c r="B15" s="23" t="s">
        <v>91</v>
      </c>
    </row>
    <row r="16" spans="1:2" ht="15" x14ac:dyDescent="0.25">
      <c r="A16" s="23" t="s">
        <v>92</v>
      </c>
      <c r="B16" s="23" t="s">
        <v>93</v>
      </c>
    </row>
    <row r="17" spans="1:2" ht="15" x14ac:dyDescent="0.25">
      <c r="A17" s="23" t="s">
        <v>94</v>
      </c>
      <c r="B17" s="23" t="s">
        <v>95</v>
      </c>
    </row>
    <row r="18" spans="1:2" ht="15" x14ac:dyDescent="0.25">
      <c r="A18" s="23" t="s">
        <v>96</v>
      </c>
      <c r="B18" s="23" t="s">
        <v>97</v>
      </c>
    </row>
    <row r="19" spans="1:2" ht="15" x14ac:dyDescent="0.25">
      <c r="A19" s="23" t="s">
        <v>98</v>
      </c>
      <c r="B19" s="23" t="s">
        <v>99</v>
      </c>
    </row>
    <row r="20" spans="1:2" ht="15" x14ac:dyDescent="0.25">
      <c r="A20" s="23" t="s">
        <v>100</v>
      </c>
      <c r="B20" s="23" t="s">
        <v>101</v>
      </c>
    </row>
    <row r="21" spans="1:2" ht="15" x14ac:dyDescent="0.25">
      <c r="A21" s="23" t="s">
        <v>102</v>
      </c>
      <c r="B21" s="23" t="s">
        <v>103</v>
      </c>
    </row>
    <row r="22" spans="1:2" ht="15" x14ac:dyDescent="0.25">
      <c r="A22" s="23" t="s">
        <v>104</v>
      </c>
      <c r="B22" s="23" t="s">
        <v>105</v>
      </c>
    </row>
    <row r="23" spans="1:2" ht="15" x14ac:dyDescent="0.25">
      <c r="A23" s="23" t="s">
        <v>106</v>
      </c>
      <c r="B23" s="23" t="s">
        <v>107</v>
      </c>
    </row>
    <row r="24" spans="1:2" ht="15" x14ac:dyDescent="0.25">
      <c r="A24" s="23" t="s">
        <v>108</v>
      </c>
      <c r="B24" s="23" t="s">
        <v>109</v>
      </c>
    </row>
    <row r="25" spans="1:2" ht="15" x14ac:dyDescent="0.25">
      <c r="A25" s="23" t="s">
        <v>110</v>
      </c>
      <c r="B25" s="23" t="s">
        <v>111</v>
      </c>
    </row>
    <row r="26" spans="1:2" ht="15" x14ac:dyDescent="0.25">
      <c r="A26" s="23" t="s">
        <v>112</v>
      </c>
      <c r="B26" s="23" t="s">
        <v>113</v>
      </c>
    </row>
    <row r="27" spans="1:2" ht="15" x14ac:dyDescent="0.25">
      <c r="A27" s="23" t="s">
        <v>114</v>
      </c>
      <c r="B27" s="23" t="s">
        <v>115</v>
      </c>
    </row>
    <row r="28" spans="1:2" ht="15" x14ac:dyDescent="0.25">
      <c r="A28" s="23" t="s">
        <v>116</v>
      </c>
      <c r="B28" s="23" t="s">
        <v>117</v>
      </c>
    </row>
    <row r="29" spans="1:2" ht="15" x14ac:dyDescent="0.25">
      <c r="A29" s="23" t="s">
        <v>118</v>
      </c>
      <c r="B29" s="23" t="s">
        <v>119</v>
      </c>
    </row>
    <row r="30" spans="1:2" ht="15" x14ac:dyDescent="0.25">
      <c r="A30" s="23" t="s">
        <v>120</v>
      </c>
      <c r="B30" s="23" t="s">
        <v>121</v>
      </c>
    </row>
    <row r="31" spans="1:2" ht="15" x14ac:dyDescent="0.25">
      <c r="A31" s="23" t="s">
        <v>122</v>
      </c>
      <c r="B31" s="23" t="s">
        <v>123</v>
      </c>
    </row>
    <row r="32" spans="1:2" ht="15" x14ac:dyDescent="0.25">
      <c r="A32" s="23" t="s">
        <v>124</v>
      </c>
      <c r="B32" s="23" t="s">
        <v>125</v>
      </c>
    </row>
    <row r="33" spans="1:2" ht="15" x14ac:dyDescent="0.25">
      <c r="A33" s="23" t="s">
        <v>126</v>
      </c>
      <c r="B33" s="23" t="s">
        <v>127</v>
      </c>
    </row>
    <row r="34" spans="1:2" ht="15" x14ac:dyDescent="0.25">
      <c r="A34" s="23" t="s">
        <v>128</v>
      </c>
      <c r="B34" s="23" t="s">
        <v>129</v>
      </c>
    </row>
    <row r="35" spans="1:2" ht="15" x14ac:dyDescent="0.25">
      <c r="A35" s="23" t="s">
        <v>130</v>
      </c>
      <c r="B35" s="23" t="s">
        <v>131</v>
      </c>
    </row>
    <row r="36" spans="1:2" ht="15" x14ac:dyDescent="0.25">
      <c r="A36" s="23" t="s">
        <v>132</v>
      </c>
      <c r="B36" s="23" t="s">
        <v>133</v>
      </c>
    </row>
    <row r="37" spans="1:2" ht="15" x14ac:dyDescent="0.25">
      <c r="A37" s="23" t="s">
        <v>134</v>
      </c>
      <c r="B37" s="23" t="s">
        <v>135</v>
      </c>
    </row>
    <row r="38" spans="1:2" ht="15" x14ac:dyDescent="0.25">
      <c r="A38" s="23" t="s">
        <v>136</v>
      </c>
      <c r="B38" s="23" t="s">
        <v>137</v>
      </c>
    </row>
    <row r="39" spans="1:2" ht="15" x14ac:dyDescent="0.25">
      <c r="A39" s="23" t="s">
        <v>138</v>
      </c>
      <c r="B39" s="23" t="s">
        <v>139</v>
      </c>
    </row>
    <row r="40" spans="1:2" ht="15" x14ac:dyDescent="0.25">
      <c r="A40" s="23" t="s">
        <v>140</v>
      </c>
      <c r="B40" s="23" t="s">
        <v>141</v>
      </c>
    </row>
    <row r="41" spans="1:2" ht="15" x14ac:dyDescent="0.25">
      <c r="A41" s="23" t="s">
        <v>142</v>
      </c>
      <c r="B41" s="23" t="s">
        <v>143</v>
      </c>
    </row>
    <row r="42" spans="1:2" ht="15" x14ac:dyDescent="0.25">
      <c r="A42" s="23" t="s">
        <v>144</v>
      </c>
      <c r="B42" s="23" t="s">
        <v>145</v>
      </c>
    </row>
    <row r="43" spans="1:2" ht="15" x14ac:dyDescent="0.25">
      <c r="A43" s="23" t="s">
        <v>146</v>
      </c>
      <c r="B43" s="23" t="s">
        <v>147</v>
      </c>
    </row>
    <row r="44" spans="1:2" ht="15" x14ac:dyDescent="0.25">
      <c r="A44" s="23" t="s">
        <v>148</v>
      </c>
      <c r="B44" s="23" t="s">
        <v>149</v>
      </c>
    </row>
    <row r="45" spans="1:2" ht="15" x14ac:dyDescent="0.25">
      <c r="A45" s="23" t="s">
        <v>150</v>
      </c>
      <c r="B45" s="23" t="s">
        <v>151</v>
      </c>
    </row>
    <row r="46" spans="1:2" ht="15" x14ac:dyDescent="0.25">
      <c r="A46" s="23" t="s">
        <v>152</v>
      </c>
      <c r="B46" s="23" t="s">
        <v>153</v>
      </c>
    </row>
    <row r="47" spans="1:2" ht="15" x14ac:dyDescent="0.25">
      <c r="A47" s="23" t="s">
        <v>154</v>
      </c>
      <c r="B47" s="23" t="s">
        <v>155</v>
      </c>
    </row>
    <row r="48" spans="1:2" ht="15" x14ac:dyDescent="0.25">
      <c r="A48" s="23" t="s">
        <v>156</v>
      </c>
      <c r="B48" s="23" t="s">
        <v>157</v>
      </c>
    </row>
    <row r="49" spans="1:2" ht="15" x14ac:dyDescent="0.25">
      <c r="A49" s="23" t="s">
        <v>158</v>
      </c>
      <c r="B49" s="23" t="s">
        <v>159</v>
      </c>
    </row>
    <row r="50" spans="1:2" ht="15" x14ac:dyDescent="0.25">
      <c r="A50" s="23" t="s">
        <v>160</v>
      </c>
      <c r="B50" s="23" t="s">
        <v>161</v>
      </c>
    </row>
    <row r="51" spans="1:2" ht="15" x14ac:dyDescent="0.25">
      <c r="A51" s="23" t="s">
        <v>162</v>
      </c>
      <c r="B51" s="23" t="s">
        <v>163</v>
      </c>
    </row>
    <row r="52" spans="1:2" ht="15" x14ac:dyDescent="0.25">
      <c r="A52" s="23" t="s">
        <v>164</v>
      </c>
      <c r="B52" s="23" t="s">
        <v>165</v>
      </c>
    </row>
    <row r="53" spans="1:2" ht="15" x14ac:dyDescent="0.25">
      <c r="A53" s="23" t="s">
        <v>166</v>
      </c>
      <c r="B53" s="23" t="s">
        <v>167</v>
      </c>
    </row>
    <row r="54" spans="1:2" ht="15" x14ac:dyDescent="0.25">
      <c r="A54" s="23" t="s">
        <v>168</v>
      </c>
      <c r="B54" s="23" t="s">
        <v>169</v>
      </c>
    </row>
    <row r="55" spans="1:2" ht="15" x14ac:dyDescent="0.25">
      <c r="A55" s="23" t="s">
        <v>170</v>
      </c>
      <c r="B55" s="23" t="s">
        <v>171</v>
      </c>
    </row>
    <row r="56" spans="1:2" ht="15" x14ac:dyDescent="0.25">
      <c r="A56" s="23" t="s">
        <v>172</v>
      </c>
      <c r="B56" s="23" t="s">
        <v>173</v>
      </c>
    </row>
    <row r="57" spans="1:2" ht="15" x14ac:dyDescent="0.25">
      <c r="A57" s="23" t="s">
        <v>174</v>
      </c>
      <c r="B57" s="23" t="s">
        <v>175</v>
      </c>
    </row>
    <row r="58" spans="1:2" ht="15" x14ac:dyDescent="0.25">
      <c r="A58" s="23" t="s">
        <v>176</v>
      </c>
      <c r="B58" s="23" t="s">
        <v>177</v>
      </c>
    </row>
    <row r="59" spans="1:2" ht="15" x14ac:dyDescent="0.25">
      <c r="A59" s="23" t="s">
        <v>178</v>
      </c>
      <c r="B59" s="23" t="s">
        <v>65</v>
      </c>
    </row>
    <row r="60" spans="1:2" ht="15" x14ac:dyDescent="0.25">
      <c r="A60" s="23" t="s">
        <v>179</v>
      </c>
      <c r="B60" s="23" t="s">
        <v>180</v>
      </c>
    </row>
    <row r="61" spans="1:2" ht="15" x14ac:dyDescent="0.25">
      <c r="A61" s="23" t="s">
        <v>181</v>
      </c>
      <c r="B61" s="23" t="s">
        <v>182</v>
      </c>
    </row>
    <row r="62" spans="1:2" ht="15" x14ac:dyDescent="0.25">
      <c r="A62" s="23" t="s">
        <v>183</v>
      </c>
      <c r="B62" s="23" t="s">
        <v>184</v>
      </c>
    </row>
    <row r="63" spans="1:2" ht="15" x14ac:dyDescent="0.25">
      <c r="A63" s="23" t="s">
        <v>185</v>
      </c>
      <c r="B63" s="23" t="s">
        <v>186</v>
      </c>
    </row>
    <row r="64" spans="1:2" ht="15" x14ac:dyDescent="0.25">
      <c r="A64" s="23" t="s">
        <v>187</v>
      </c>
      <c r="B64" s="23" t="s">
        <v>188</v>
      </c>
    </row>
    <row r="65" spans="1:2" ht="15" x14ac:dyDescent="0.25">
      <c r="A65" s="23" t="s">
        <v>189</v>
      </c>
      <c r="B65" s="23" t="s">
        <v>190</v>
      </c>
    </row>
    <row r="66" spans="1:2" ht="15" x14ac:dyDescent="0.25">
      <c r="A66" s="23" t="s">
        <v>191</v>
      </c>
      <c r="B66" s="23" t="s">
        <v>192</v>
      </c>
    </row>
    <row r="67" spans="1:2" ht="15" x14ac:dyDescent="0.25">
      <c r="A67" s="23" t="s">
        <v>193</v>
      </c>
      <c r="B67" s="23" t="s">
        <v>194</v>
      </c>
    </row>
    <row r="68" spans="1:2" ht="15" x14ac:dyDescent="0.25">
      <c r="A68" s="23" t="s">
        <v>195</v>
      </c>
      <c r="B68" s="23" t="s">
        <v>196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
  <sheetViews>
    <sheetView workbookViewId="0">
      <selection activeCell="B14" sqref="B14"/>
    </sheetView>
  </sheetViews>
  <sheetFormatPr defaultRowHeight="12.75" x14ac:dyDescent="0.2"/>
  <cols>
    <col min="1" max="1" width="19.5703125" bestFit="1" customWidth="1"/>
    <col min="2" max="2" width="39.85546875" bestFit="1" customWidth="1"/>
  </cols>
  <sheetData>
    <row r="1" spans="1:2" s="20" customFormat="1" ht="15.75" thickBot="1" x14ac:dyDescent="0.3">
      <c r="A1" s="11" t="s">
        <v>59</v>
      </c>
      <c r="B1" s="11" t="s">
        <v>60</v>
      </c>
    </row>
    <row r="2" spans="1:2" ht="15.75" thickBot="1" x14ac:dyDescent="0.3">
      <c r="A2" s="21" t="s">
        <v>62</v>
      </c>
      <c r="B2" s="2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Delta Chemical Corp.</vt:lpstr>
      <vt:lpstr>UOM</vt:lpstr>
      <vt:lpstr>NIGP Choices</vt:lpstr>
    </vt:vector>
  </TitlesOfParts>
  <Company>DFA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Jones</dc:creator>
  <cp:lastModifiedBy>Shakrita Fields</cp:lastModifiedBy>
  <dcterms:created xsi:type="dcterms:W3CDTF">2018-01-11T20:56:29Z</dcterms:created>
  <dcterms:modified xsi:type="dcterms:W3CDTF">2023-08-14T16:10:28Z</dcterms:modified>
</cp:coreProperties>
</file>