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420 Furniture\2016\James Brabston N-Z\Renewal\Seating, Inc. (Minority), L\"/>
    </mc:Choice>
  </mc:AlternateContent>
  <bookViews>
    <workbookView xWindow="0" yWindow="0" windowWidth="20370" windowHeight="11205"/>
  </bookViews>
  <sheets>
    <sheet name="LIST PRICE" sheetId="1" r:id="rId1"/>
    <sheet name="Sheet2" sheetId="2" r:id="rId2"/>
    <sheet name="Sheet3" sheetId="3" r:id="rId3"/>
  </sheets>
  <definedNames>
    <definedName name="_xlnm.Print_Area" localSheetId="0">'LIST PRICE'!$A$1:$W$117</definedName>
  </definedNames>
  <calcPr calcId="152511"/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N65" i="1"/>
  <c r="M65" i="1"/>
  <c r="L65" i="1"/>
  <c r="K65" i="1"/>
  <c r="J65" i="1"/>
  <c r="I65" i="1"/>
  <c r="H65" i="1"/>
  <c r="G65" i="1"/>
  <c r="F65" i="1"/>
  <c r="N64" i="1"/>
  <c r="M64" i="1"/>
  <c r="L64" i="1"/>
  <c r="K64" i="1"/>
  <c r="J64" i="1"/>
  <c r="I64" i="1"/>
  <c r="H64" i="1"/>
  <c r="G64" i="1"/>
  <c r="F64" i="1"/>
  <c r="N63" i="1"/>
  <c r="M63" i="1"/>
  <c r="L63" i="1"/>
  <c r="K63" i="1"/>
  <c r="J63" i="1"/>
  <c r="I63" i="1"/>
  <c r="H63" i="1"/>
  <c r="G63" i="1"/>
  <c r="F63" i="1"/>
  <c r="N62" i="1"/>
  <c r="M62" i="1"/>
  <c r="L62" i="1"/>
  <c r="K62" i="1"/>
  <c r="J62" i="1"/>
  <c r="I62" i="1"/>
  <c r="H62" i="1"/>
  <c r="G62" i="1"/>
  <c r="F62" i="1"/>
  <c r="N58" i="1" l="1"/>
  <c r="M58" i="1"/>
  <c r="L58" i="1"/>
  <c r="K58" i="1"/>
  <c r="J58" i="1"/>
  <c r="I58" i="1"/>
  <c r="H58" i="1"/>
  <c r="G58" i="1"/>
  <c r="F58" i="1"/>
  <c r="N57" i="1"/>
  <c r="M57" i="1"/>
  <c r="L57" i="1"/>
  <c r="K57" i="1"/>
  <c r="J57" i="1"/>
  <c r="I57" i="1"/>
  <c r="H57" i="1"/>
  <c r="G57" i="1"/>
  <c r="F57" i="1"/>
  <c r="N56" i="1"/>
  <c r="M56" i="1"/>
  <c r="L56" i="1"/>
  <c r="K56" i="1"/>
  <c r="J56" i="1"/>
  <c r="I56" i="1"/>
  <c r="H56" i="1"/>
  <c r="G56" i="1"/>
  <c r="F56" i="1"/>
  <c r="N55" i="1"/>
  <c r="M55" i="1"/>
  <c r="L55" i="1"/>
  <c r="K55" i="1"/>
  <c r="J55" i="1"/>
  <c r="I55" i="1"/>
  <c r="H55" i="1"/>
  <c r="G55" i="1"/>
  <c r="F55" i="1"/>
  <c r="N54" i="1"/>
  <c r="M54" i="1"/>
  <c r="L54" i="1"/>
  <c r="K54" i="1"/>
  <c r="J54" i="1"/>
  <c r="I54" i="1"/>
  <c r="H54" i="1"/>
  <c r="G54" i="1"/>
  <c r="F54" i="1"/>
  <c r="N51" i="1"/>
  <c r="M51" i="1"/>
  <c r="L51" i="1"/>
  <c r="K51" i="1"/>
  <c r="J51" i="1"/>
  <c r="I51" i="1"/>
  <c r="H51" i="1"/>
  <c r="G51" i="1"/>
  <c r="F51" i="1"/>
  <c r="N50" i="1"/>
  <c r="M50" i="1"/>
  <c r="L50" i="1"/>
  <c r="K50" i="1"/>
  <c r="J50" i="1"/>
  <c r="I50" i="1"/>
  <c r="H50" i="1"/>
  <c r="G50" i="1"/>
  <c r="F50" i="1"/>
  <c r="N49" i="1"/>
  <c r="M49" i="1"/>
  <c r="L49" i="1"/>
  <c r="K49" i="1"/>
  <c r="J49" i="1"/>
  <c r="I49" i="1"/>
  <c r="H49" i="1"/>
  <c r="G49" i="1"/>
  <c r="F49" i="1"/>
  <c r="N48" i="1"/>
  <c r="M48" i="1"/>
  <c r="L48" i="1"/>
  <c r="K48" i="1"/>
  <c r="J48" i="1"/>
  <c r="I48" i="1"/>
  <c r="H48" i="1"/>
  <c r="G48" i="1"/>
  <c r="F48" i="1"/>
  <c r="N47" i="1"/>
  <c r="M47" i="1"/>
  <c r="L47" i="1"/>
  <c r="K47" i="1"/>
  <c r="J47" i="1"/>
  <c r="I47" i="1"/>
  <c r="H47" i="1"/>
  <c r="G47" i="1"/>
  <c r="F47" i="1"/>
  <c r="F19" i="1"/>
  <c r="G19" i="1"/>
  <c r="H19" i="1"/>
  <c r="I19" i="1"/>
  <c r="J19" i="1"/>
  <c r="K19" i="1"/>
  <c r="L19" i="1"/>
  <c r="M19" i="1"/>
  <c r="N19" i="1"/>
  <c r="F20" i="1"/>
  <c r="G20" i="1"/>
  <c r="H20" i="1"/>
  <c r="I20" i="1"/>
  <c r="J20" i="1"/>
  <c r="K20" i="1"/>
  <c r="L20" i="1"/>
  <c r="M20" i="1"/>
  <c r="N20" i="1"/>
  <c r="F21" i="1"/>
  <c r="G21" i="1"/>
  <c r="H21" i="1"/>
  <c r="I21" i="1"/>
  <c r="J21" i="1"/>
  <c r="K21" i="1"/>
  <c r="L21" i="1"/>
  <c r="M21" i="1"/>
  <c r="N21" i="1"/>
  <c r="F22" i="1"/>
  <c r="G22" i="1"/>
  <c r="H22" i="1"/>
  <c r="I22" i="1"/>
  <c r="J22" i="1"/>
  <c r="K22" i="1"/>
  <c r="L22" i="1"/>
  <c r="M22" i="1"/>
  <c r="N22" i="1"/>
  <c r="F23" i="1"/>
  <c r="G23" i="1"/>
  <c r="H23" i="1"/>
  <c r="I23" i="1"/>
  <c r="J23" i="1"/>
  <c r="K23" i="1"/>
  <c r="L23" i="1"/>
  <c r="M23" i="1"/>
  <c r="N23" i="1"/>
  <c r="F24" i="1"/>
  <c r="G24" i="1"/>
  <c r="H24" i="1"/>
  <c r="I24" i="1"/>
  <c r="J24" i="1"/>
  <c r="K24" i="1"/>
  <c r="L24" i="1"/>
  <c r="M24" i="1"/>
  <c r="N24" i="1"/>
  <c r="N42" i="1" l="1"/>
  <c r="M42" i="1"/>
  <c r="L42" i="1"/>
  <c r="K42" i="1"/>
  <c r="J42" i="1"/>
  <c r="I42" i="1"/>
  <c r="H42" i="1"/>
  <c r="G42" i="1"/>
  <c r="F42" i="1"/>
  <c r="N41" i="1"/>
  <c r="M41" i="1"/>
  <c r="L41" i="1"/>
  <c r="K41" i="1"/>
  <c r="J41" i="1"/>
  <c r="I41" i="1"/>
  <c r="H41" i="1"/>
  <c r="G41" i="1"/>
  <c r="F41" i="1"/>
  <c r="N40" i="1"/>
  <c r="M40" i="1"/>
  <c r="L40" i="1"/>
  <c r="K40" i="1"/>
  <c r="J40" i="1"/>
  <c r="I40" i="1"/>
  <c r="H40" i="1"/>
  <c r="G40" i="1"/>
  <c r="F40" i="1"/>
  <c r="N39" i="1"/>
  <c r="M39" i="1"/>
  <c r="L39" i="1"/>
  <c r="K39" i="1"/>
  <c r="J39" i="1"/>
  <c r="I39" i="1"/>
  <c r="H39" i="1"/>
  <c r="G39" i="1"/>
  <c r="F39" i="1"/>
  <c r="N38" i="1"/>
  <c r="M38" i="1"/>
  <c r="L38" i="1"/>
  <c r="K38" i="1"/>
  <c r="J38" i="1"/>
  <c r="I38" i="1"/>
  <c r="H38" i="1"/>
  <c r="G38" i="1"/>
  <c r="F38" i="1"/>
  <c r="N37" i="1"/>
  <c r="M37" i="1"/>
  <c r="L37" i="1"/>
  <c r="K37" i="1"/>
  <c r="J37" i="1"/>
  <c r="I37" i="1"/>
  <c r="H37" i="1"/>
  <c r="G37" i="1"/>
  <c r="F37" i="1"/>
  <c r="N34" i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13" i="1" l="1"/>
  <c r="M13" i="1"/>
  <c r="L13" i="1"/>
  <c r="K13" i="1"/>
  <c r="J13" i="1"/>
  <c r="I13" i="1"/>
  <c r="H13" i="1"/>
  <c r="G13" i="1"/>
  <c r="F13" i="1"/>
  <c r="N16" i="1"/>
  <c r="M16" i="1"/>
  <c r="L16" i="1"/>
  <c r="K16" i="1"/>
  <c r="J16" i="1"/>
  <c r="I16" i="1"/>
  <c r="H16" i="1"/>
  <c r="G16" i="1"/>
  <c r="F16" i="1"/>
  <c r="N12" i="1"/>
  <c r="M12" i="1"/>
  <c r="L12" i="1"/>
  <c r="K12" i="1"/>
  <c r="J12" i="1"/>
  <c r="I12" i="1"/>
  <c r="H12" i="1"/>
  <c r="G12" i="1"/>
  <c r="F12" i="1"/>
  <c r="N15" i="1"/>
  <c r="M15" i="1"/>
  <c r="L15" i="1"/>
  <c r="K15" i="1"/>
  <c r="J15" i="1"/>
  <c r="I15" i="1"/>
  <c r="H15" i="1"/>
  <c r="G15" i="1"/>
  <c r="F15" i="1"/>
  <c r="N11" i="1"/>
  <c r="M11" i="1"/>
  <c r="L11" i="1"/>
  <c r="K11" i="1"/>
  <c r="J11" i="1"/>
  <c r="I11" i="1"/>
  <c r="H11" i="1"/>
  <c r="G11" i="1"/>
  <c r="F11" i="1"/>
  <c r="N14" i="1"/>
  <c r="M14" i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<sst xmlns="http://schemas.openxmlformats.org/spreadsheetml/2006/main" count="525" uniqueCount="198">
  <si>
    <t>Model#</t>
  </si>
  <si>
    <t>GR 1</t>
  </si>
  <si>
    <t>GR 2</t>
  </si>
  <si>
    <t>GR 3</t>
  </si>
  <si>
    <t>GR 4</t>
  </si>
  <si>
    <t>GR 5</t>
  </si>
  <si>
    <t>GR 6</t>
  </si>
  <si>
    <t>GR 7</t>
  </si>
  <si>
    <t>GR 8</t>
  </si>
  <si>
    <t>GR 9</t>
  </si>
  <si>
    <t>GR 10</t>
  </si>
  <si>
    <t>COM</t>
  </si>
  <si>
    <t>MEASURMENTS</t>
  </si>
  <si>
    <t>SEAT WIDTH</t>
  </si>
  <si>
    <t>SEAT DEPTH</t>
  </si>
  <si>
    <t>BACK HEIGHT</t>
  </si>
  <si>
    <t>SEAT HEIGHT</t>
  </si>
  <si>
    <t>YARDAGE</t>
  </si>
  <si>
    <t>OVERALL</t>
  </si>
  <si>
    <t>BACK WIDTH</t>
  </si>
  <si>
    <t>Cobra</t>
  </si>
  <si>
    <t>mid back</t>
  </si>
  <si>
    <t>27"</t>
  </si>
  <si>
    <t>19"</t>
  </si>
  <si>
    <t>16.5"</t>
  </si>
  <si>
    <t>18"</t>
  </si>
  <si>
    <t>24.25"D X 26" W X 34.25 "H</t>
  </si>
  <si>
    <t>24"</t>
  </si>
  <si>
    <t>24.25"D X 32" W X 34.25 "H</t>
  </si>
  <si>
    <t>30"</t>
  </si>
  <si>
    <t>27.5"</t>
  </si>
  <si>
    <t>26.25"D X 26" W X 45.25" H</t>
  </si>
  <si>
    <t>26.25"D X 32" W X 45.25" H</t>
  </si>
  <si>
    <t>24.25"D X 23" W X 34.25" H</t>
  </si>
  <si>
    <t>24.25"D X 25" W X 34.25 "H</t>
  </si>
  <si>
    <t>24.25"D X 31" W X 34.25 "H</t>
  </si>
  <si>
    <t>26.25"D X 23" W X 45.25" H</t>
  </si>
  <si>
    <t>26.25"D X 25" W X 45.25" H</t>
  </si>
  <si>
    <t>26.25"D X 31" W X 45.25" H</t>
  </si>
  <si>
    <t>ARM HEIGHT</t>
  </si>
  <si>
    <t>21"</t>
  </si>
  <si>
    <t>N/A</t>
  </si>
  <si>
    <t>high back</t>
  </si>
  <si>
    <t>Medium Back</t>
  </si>
  <si>
    <t>High Back</t>
  </si>
  <si>
    <t>24.25"D X 22" W X 34.25" H</t>
  </si>
  <si>
    <t>26.25"D X 22" W X 45.25" H</t>
  </si>
  <si>
    <t>CM443-21</t>
  </si>
  <si>
    <t>CM443-24</t>
  </si>
  <si>
    <t>CM444-21</t>
  </si>
  <si>
    <t>CM444-24</t>
  </si>
  <si>
    <t>CH443-21</t>
  </si>
  <si>
    <t>CH443-24</t>
  </si>
  <si>
    <t>CM743-30</t>
  </si>
  <si>
    <t>CM744-30</t>
  </si>
  <si>
    <t>CH743-30</t>
  </si>
  <si>
    <t>CH444-21</t>
  </si>
  <si>
    <t>CH444-24</t>
  </si>
  <si>
    <t>CH744-30</t>
  </si>
  <si>
    <t>CM445-21</t>
  </si>
  <si>
    <t>CM445-24"</t>
  </si>
  <si>
    <t>CM446-21</t>
  </si>
  <si>
    <t>CM446-24</t>
  </si>
  <si>
    <t>CM746-30</t>
  </si>
  <si>
    <t>CM745-30</t>
  </si>
  <si>
    <t>CH445-21</t>
  </si>
  <si>
    <t>CH745-30</t>
  </si>
  <si>
    <t>CH446-24</t>
  </si>
  <si>
    <t>CH746-30</t>
  </si>
  <si>
    <t>CH445-24"</t>
  </si>
  <si>
    <t>CH446-21</t>
  </si>
  <si>
    <t>mid-back</t>
  </si>
  <si>
    <t>CM763-43</t>
  </si>
  <si>
    <t>CM764-43</t>
  </si>
  <si>
    <t>CM765-43</t>
  </si>
  <si>
    <t>CM766-43</t>
  </si>
  <si>
    <t>CM767-43</t>
  </si>
  <si>
    <t>three arms</t>
  </si>
  <si>
    <t>CH763-43</t>
  </si>
  <si>
    <t>hi-back</t>
  </si>
  <si>
    <t>CH764-43</t>
  </si>
  <si>
    <t>CH765-43</t>
  </si>
  <si>
    <t>CH766-43</t>
  </si>
  <si>
    <t>CH767-43</t>
  </si>
  <si>
    <t xml:space="preserve">COBRA FREE STANDING GANGABLE CHAIR: 4-LEG </t>
  </si>
  <si>
    <t>2X21"</t>
  </si>
  <si>
    <t>16/21</t>
  </si>
  <si>
    <t>COBRA LEFT ARM OR RIGHT ARM ONLY</t>
  </si>
  <si>
    <t>COBRA TWO SEATER WITH 6 LEGS; HIGH AND MEDIUM BACK</t>
  </si>
  <si>
    <t>FREE STANDING TABLES</t>
  </si>
  <si>
    <t>CONNECTING TABLES WITH BRACKETS</t>
  </si>
  <si>
    <t>LIST</t>
  </si>
  <si>
    <t>COBRA CHAIR OPTIONS</t>
  </si>
  <si>
    <t>COBRA TABLE OPTIONS</t>
  </si>
  <si>
    <t>RSC</t>
  </si>
  <si>
    <t>REPLACABLE SEAT COVER</t>
  </si>
  <si>
    <t>CE</t>
  </si>
  <si>
    <t>3MM CONTRASTING EDGE</t>
  </si>
  <si>
    <t>RBC</t>
  </si>
  <si>
    <t>UL</t>
  </si>
  <si>
    <t>UPGRADED LAMINATES</t>
  </si>
  <si>
    <t>CFP</t>
  </si>
  <si>
    <t>TLCS</t>
  </si>
  <si>
    <t>TLC MEMORY FOAM SEAT</t>
  </si>
  <si>
    <t>SL</t>
  </si>
  <si>
    <t>STANDARD WILSON ART LAMINATES</t>
  </si>
  <si>
    <t>WAC</t>
  </si>
  <si>
    <t>WOOD ARM CAP</t>
  </si>
  <si>
    <t>CAL133</t>
  </si>
  <si>
    <t>CHAIR FEATURES</t>
  </si>
  <si>
    <t>TABLE FEATURES</t>
  </si>
  <si>
    <t xml:space="preserve">ANTI MICROBIAL STEEL PLASTISOL COATED ARM </t>
  </si>
  <si>
    <t>1 1/8" PB core with laminate top</t>
  </si>
  <si>
    <t>1 1/4̋˝ thick top with 3mm matching edge and 1/4" mounting bracket</t>
  </si>
  <si>
    <t>AIR EMMISSION CERTIFIED</t>
  </si>
  <si>
    <t>BIFMA LEVEL 1 RATED</t>
  </si>
  <si>
    <t>Black insert glides</t>
  </si>
  <si>
    <t>CAL 117 RATED</t>
  </si>
  <si>
    <t>REAR CLEAN OUT</t>
  </si>
  <si>
    <t>Wilson Art Laminate finishes ending with code 60 are available standard choices</t>
  </si>
  <si>
    <t>WALL SAVER FRAME</t>
  </si>
  <si>
    <t>10 PLY COMPOUND CURVED SEAT AND BACK WOOD</t>
  </si>
  <si>
    <t>4" HIGH DENSITY FOAM SEAT</t>
  </si>
  <si>
    <t xml:space="preserve">LIFETIME WARRANTY </t>
  </si>
  <si>
    <t>2" SOFT DENSITY BACK FOAM</t>
  </si>
  <si>
    <t>EXCELLENT BODY SUPPORT</t>
  </si>
  <si>
    <t>400 POUND OR 750 POUND RATED</t>
  </si>
  <si>
    <t>BLACK OR SILVER METALIC POWDER COAT FINISH</t>
  </si>
  <si>
    <t>N/C</t>
  </si>
  <si>
    <t>IAC</t>
  </si>
  <si>
    <t>Standard Finishes: Black, Cafelle, Wild Cherry, Fonthill Pear, Designer White, Kensington Maple, Montana Walnut, or Empire Mahogany</t>
  </si>
  <si>
    <t>SILVER METALLIC or BLACK powder coat finished, 14 Guage, 1" square tube steel legs.</t>
  </si>
  <si>
    <t>INTENSIVE USE FULL COATED ARM</t>
  </si>
  <si>
    <t>TABLE DIMENSION</t>
  </si>
  <si>
    <t>TABLE HEIGHT</t>
  </si>
  <si>
    <t>16"</t>
  </si>
  <si>
    <t>23" X 23"</t>
  </si>
  <si>
    <t>23" X 46"</t>
  </si>
  <si>
    <t>20.5" X 16.75"</t>
  </si>
  <si>
    <t>25" X 16.75"</t>
  </si>
  <si>
    <t>30" X30"X 16.75"</t>
  </si>
  <si>
    <t>30" X30"X 20"</t>
  </si>
  <si>
    <t xml:space="preserve">16" OR 21" </t>
  </si>
  <si>
    <r>
      <t>45</t>
    </r>
    <r>
      <rPr>
        <sz val="11"/>
        <color theme="1"/>
        <rFont val="Calibri"/>
        <family val="2"/>
      </rPr>
      <t>°</t>
    </r>
  </si>
  <si>
    <t xml:space="preserve">Corner Square </t>
  </si>
  <si>
    <t xml:space="preserve">Corner Radius </t>
  </si>
  <si>
    <t>Center</t>
  </si>
  <si>
    <t>23" square with  1 bracket and two legs</t>
  </si>
  <si>
    <t xml:space="preserve">23" square with 4 brackets </t>
  </si>
  <si>
    <t>ROUND TABLES</t>
  </si>
  <si>
    <t>SQUARE TABLES</t>
  </si>
  <si>
    <t>36"</t>
  </si>
  <si>
    <t>42"</t>
  </si>
  <si>
    <t>18" X 18"</t>
  </si>
  <si>
    <t>24" X 24"</t>
  </si>
  <si>
    <t>30" X 30"</t>
  </si>
  <si>
    <t>36" X 36"</t>
  </si>
  <si>
    <t>42" X 42"</t>
  </si>
  <si>
    <t>CF18R</t>
  </si>
  <si>
    <t>CF24R</t>
  </si>
  <si>
    <t>CF30R</t>
  </si>
  <si>
    <t>CF36R</t>
  </si>
  <si>
    <t>CF42R</t>
  </si>
  <si>
    <t>CF18S</t>
  </si>
  <si>
    <t>CF24S</t>
  </si>
  <si>
    <t>CF30S</t>
  </si>
  <si>
    <t>CF36S</t>
  </si>
  <si>
    <t>CF42S</t>
  </si>
  <si>
    <t>CF2323</t>
  </si>
  <si>
    <t>CF2346</t>
  </si>
  <si>
    <t>FLAME GUARD</t>
  </si>
  <si>
    <t>CAPACITY</t>
  </si>
  <si>
    <t>WEIGHT</t>
  </si>
  <si>
    <t>BENCH AND FOOT STOOL</t>
  </si>
  <si>
    <t>REPLACABLE BACK COVER-MID BACK</t>
  </si>
  <si>
    <t>CCT01</t>
  </si>
  <si>
    <t>CCT02</t>
  </si>
  <si>
    <t>CCT03</t>
  </si>
  <si>
    <t>CCT04</t>
  </si>
  <si>
    <t>CCT05</t>
  </si>
  <si>
    <t>CCT06</t>
  </si>
  <si>
    <t>CB443-23</t>
  </si>
  <si>
    <t>CB443-26</t>
  </si>
  <si>
    <t>CB443-32</t>
  </si>
  <si>
    <t>CB443-45</t>
  </si>
  <si>
    <t>MB</t>
  </si>
  <si>
    <t>MOISTURE BARRIER</t>
  </si>
  <si>
    <t>CGC</t>
  </si>
  <si>
    <t>GANGING CLAMP (PAIR)</t>
  </si>
  <si>
    <t>18"D X 23" W X 18" H</t>
  </si>
  <si>
    <t>18"D X 26" W X 18" H</t>
  </si>
  <si>
    <t>18"D X 32" W X 18" H</t>
  </si>
  <si>
    <t>18"D X 45" W X 18" H</t>
  </si>
  <si>
    <t>18"D X 18" W X 15" H</t>
  </si>
  <si>
    <t>CR443-18</t>
  </si>
  <si>
    <t>SEATING INC</t>
  </si>
  <si>
    <t>COBRA LIST PRICING</t>
  </si>
  <si>
    <t>April, 01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</si>
</sst>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5" fontId="1" fillId="0" borderId="0" xfId="0" quotePrefix="1" applyNumberFormat="1" applyFont="1" applyProtection="1">
      <protection hidden="1"/>
    </xf>
    <xf numFmtId="0" fontId="4" fillId="2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6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2" borderId="2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4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6" fontId="2" fillId="0" borderId="0" xfId="0" applyNumberFormat="1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7"/>
  <sheetViews>
    <sheetView tabSelected="1" view="pageBreakPreview" zoomScale="60" zoomScaleNormal="100" workbookViewId="0">
      <selection activeCell="K15" sqref="K15"/>
    </sheetView>
  </sheetViews>
  <sheetFormatPr defaultRowHeight="15" x14ac:dyDescent="0.25"/>
  <cols>
    <col min="1" max="1" width="4.140625" style="2" customWidth="1"/>
    <col min="2" max="14" width="9.140625" style="2"/>
    <col min="15" max="15" width="11.140625" style="3" customWidth="1"/>
    <col min="16" max="16" width="26.85546875" style="3" customWidth="1"/>
    <col min="17" max="17" width="12.28515625" style="3" customWidth="1"/>
    <col min="18" max="18" width="13" style="3" customWidth="1"/>
    <col min="19" max="19" width="12" style="3" customWidth="1"/>
    <col min="20" max="20" width="13.140625" style="3" customWidth="1"/>
    <col min="21" max="21" width="12.85546875" style="3" customWidth="1"/>
    <col min="22" max="23" width="9.140625" style="3"/>
    <col min="24" max="270" width="9.140625" style="2"/>
    <col min="271" max="271" width="11.140625" style="2" customWidth="1"/>
    <col min="272" max="272" width="26.85546875" style="2" customWidth="1"/>
    <col min="273" max="273" width="12.28515625" style="2" customWidth="1"/>
    <col min="274" max="274" width="13" style="2" customWidth="1"/>
    <col min="275" max="275" width="12" style="2" customWidth="1"/>
    <col min="276" max="276" width="13.140625" style="2" customWidth="1"/>
    <col min="277" max="277" width="12.85546875" style="2" customWidth="1"/>
    <col min="278" max="526" width="9.140625" style="2"/>
    <col min="527" max="527" width="11.140625" style="2" customWidth="1"/>
    <col min="528" max="528" width="26.85546875" style="2" customWidth="1"/>
    <col min="529" max="529" width="12.28515625" style="2" customWidth="1"/>
    <col min="530" max="530" width="13" style="2" customWidth="1"/>
    <col min="531" max="531" width="12" style="2" customWidth="1"/>
    <col min="532" max="532" width="13.140625" style="2" customWidth="1"/>
    <col min="533" max="533" width="12.85546875" style="2" customWidth="1"/>
    <col min="534" max="782" width="9.140625" style="2"/>
    <col min="783" max="783" width="11.140625" style="2" customWidth="1"/>
    <col min="784" max="784" width="26.85546875" style="2" customWidth="1"/>
    <col min="785" max="785" width="12.28515625" style="2" customWidth="1"/>
    <col min="786" max="786" width="13" style="2" customWidth="1"/>
    <col min="787" max="787" width="12" style="2" customWidth="1"/>
    <col min="788" max="788" width="13.140625" style="2" customWidth="1"/>
    <col min="789" max="789" width="12.85546875" style="2" customWidth="1"/>
    <col min="790" max="1038" width="9.140625" style="2"/>
    <col min="1039" max="1039" width="11.140625" style="2" customWidth="1"/>
    <col min="1040" max="1040" width="26.85546875" style="2" customWidth="1"/>
    <col min="1041" max="1041" width="12.28515625" style="2" customWidth="1"/>
    <col min="1042" max="1042" width="13" style="2" customWidth="1"/>
    <col min="1043" max="1043" width="12" style="2" customWidth="1"/>
    <col min="1044" max="1044" width="13.140625" style="2" customWidth="1"/>
    <col min="1045" max="1045" width="12.85546875" style="2" customWidth="1"/>
    <col min="1046" max="1294" width="9.140625" style="2"/>
    <col min="1295" max="1295" width="11.140625" style="2" customWidth="1"/>
    <col min="1296" max="1296" width="26.85546875" style="2" customWidth="1"/>
    <col min="1297" max="1297" width="12.28515625" style="2" customWidth="1"/>
    <col min="1298" max="1298" width="13" style="2" customWidth="1"/>
    <col min="1299" max="1299" width="12" style="2" customWidth="1"/>
    <col min="1300" max="1300" width="13.140625" style="2" customWidth="1"/>
    <col min="1301" max="1301" width="12.85546875" style="2" customWidth="1"/>
    <col min="1302" max="1550" width="9.140625" style="2"/>
    <col min="1551" max="1551" width="11.140625" style="2" customWidth="1"/>
    <col min="1552" max="1552" width="26.85546875" style="2" customWidth="1"/>
    <col min="1553" max="1553" width="12.28515625" style="2" customWidth="1"/>
    <col min="1554" max="1554" width="13" style="2" customWidth="1"/>
    <col min="1555" max="1555" width="12" style="2" customWidth="1"/>
    <col min="1556" max="1556" width="13.140625" style="2" customWidth="1"/>
    <col min="1557" max="1557" width="12.85546875" style="2" customWidth="1"/>
    <col min="1558" max="1806" width="9.140625" style="2"/>
    <col min="1807" max="1807" width="11.140625" style="2" customWidth="1"/>
    <col min="1808" max="1808" width="26.85546875" style="2" customWidth="1"/>
    <col min="1809" max="1809" width="12.28515625" style="2" customWidth="1"/>
    <col min="1810" max="1810" width="13" style="2" customWidth="1"/>
    <col min="1811" max="1811" width="12" style="2" customWidth="1"/>
    <col min="1812" max="1812" width="13.140625" style="2" customWidth="1"/>
    <col min="1813" max="1813" width="12.85546875" style="2" customWidth="1"/>
    <col min="1814" max="2062" width="9.140625" style="2"/>
    <col min="2063" max="2063" width="11.140625" style="2" customWidth="1"/>
    <col min="2064" max="2064" width="26.85546875" style="2" customWidth="1"/>
    <col min="2065" max="2065" width="12.28515625" style="2" customWidth="1"/>
    <col min="2066" max="2066" width="13" style="2" customWidth="1"/>
    <col min="2067" max="2067" width="12" style="2" customWidth="1"/>
    <col min="2068" max="2068" width="13.140625" style="2" customWidth="1"/>
    <col min="2069" max="2069" width="12.85546875" style="2" customWidth="1"/>
    <col min="2070" max="2318" width="9.140625" style="2"/>
    <col min="2319" max="2319" width="11.140625" style="2" customWidth="1"/>
    <col min="2320" max="2320" width="26.85546875" style="2" customWidth="1"/>
    <col min="2321" max="2321" width="12.28515625" style="2" customWidth="1"/>
    <col min="2322" max="2322" width="13" style="2" customWidth="1"/>
    <col min="2323" max="2323" width="12" style="2" customWidth="1"/>
    <col min="2324" max="2324" width="13.140625" style="2" customWidth="1"/>
    <col min="2325" max="2325" width="12.85546875" style="2" customWidth="1"/>
    <col min="2326" max="2574" width="9.140625" style="2"/>
    <col min="2575" max="2575" width="11.140625" style="2" customWidth="1"/>
    <col min="2576" max="2576" width="26.85546875" style="2" customWidth="1"/>
    <col min="2577" max="2577" width="12.28515625" style="2" customWidth="1"/>
    <col min="2578" max="2578" width="13" style="2" customWidth="1"/>
    <col min="2579" max="2579" width="12" style="2" customWidth="1"/>
    <col min="2580" max="2580" width="13.140625" style="2" customWidth="1"/>
    <col min="2581" max="2581" width="12.85546875" style="2" customWidth="1"/>
    <col min="2582" max="2830" width="9.140625" style="2"/>
    <col min="2831" max="2831" width="11.140625" style="2" customWidth="1"/>
    <col min="2832" max="2832" width="26.85546875" style="2" customWidth="1"/>
    <col min="2833" max="2833" width="12.28515625" style="2" customWidth="1"/>
    <col min="2834" max="2834" width="13" style="2" customWidth="1"/>
    <col min="2835" max="2835" width="12" style="2" customWidth="1"/>
    <col min="2836" max="2836" width="13.140625" style="2" customWidth="1"/>
    <col min="2837" max="2837" width="12.85546875" style="2" customWidth="1"/>
    <col min="2838" max="3086" width="9.140625" style="2"/>
    <col min="3087" max="3087" width="11.140625" style="2" customWidth="1"/>
    <col min="3088" max="3088" width="26.85546875" style="2" customWidth="1"/>
    <col min="3089" max="3089" width="12.28515625" style="2" customWidth="1"/>
    <col min="3090" max="3090" width="13" style="2" customWidth="1"/>
    <col min="3091" max="3091" width="12" style="2" customWidth="1"/>
    <col min="3092" max="3092" width="13.140625" style="2" customWidth="1"/>
    <col min="3093" max="3093" width="12.85546875" style="2" customWidth="1"/>
    <col min="3094" max="3342" width="9.140625" style="2"/>
    <col min="3343" max="3343" width="11.140625" style="2" customWidth="1"/>
    <col min="3344" max="3344" width="26.85546875" style="2" customWidth="1"/>
    <col min="3345" max="3345" width="12.28515625" style="2" customWidth="1"/>
    <col min="3346" max="3346" width="13" style="2" customWidth="1"/>
    <col min="3347" max="3347" width="12" style="2" customWidth="1"/>
    <col min="3348" max="3348" width="13.140625" style="2" customWidth="1"/>
    <col min="3349" max="3349" width="12.85546875" style="2" customWidth="1"/>
    <col min="3350" max="3598" width="9.140625" style="2"/>
    <col min="3599" max="3599" width="11.140625" style="2" customWidth="1"/>
    <col min="3600" max="3600" width="26.85546875" style="2" customWidth="1"/>
    <col min="3601" max="3601" width="12.28515625" style="2" customWidth="1"/>
    <col min="3602" max="3602" width="13" style="2" customWidth="1"/>
    <col min="3603" max="3603" width="12" style="2" customWidth="1"/>
    <col min="3604" max="3604" width="13.140625" style="2" customWidth="1"/>
    <col min="3605" max="3605" width="12.85546875" style="2" customWidth="1"/>
    <col min="3606" max="3854" width="9.140625" style="2"/>
    <col min="3855" max="3855" width="11.140625" style="2" customWidth="1"/>
    <col min="3856" max="3856" width="26.85546875" style="2" customWidth="1"/>
    <col min="3857" max="3857" width="12.28515625" style="2" customWidth="1"/>
    <col min="3858" max="3858" width="13" style="2" customWidth="1"/>
    <col min="3859" max="3859" width="12" style="2" customWidth="1"/>
    <col min="3860" max="3860" width="13.140625" style="2" customWidth="1"/>
    <col min="3861" max="3861" width="12.85546875" style="2" customWidth="1"/>
    <col min="3862" max="4110" width="9.140625" style="2"/>
    <col min="4111" max="4111" width="11.140625" style="2" customWidth="1"/>
    <col min="4112" max="4112" width="26.85546875" style="2" customWidth="1"/>
    <col min="4113" max="4113" width="12.28515625" style="2" customWidth="1"/>
    <col min="4114" max="4114" width="13" style="2" customWidth="1"/>
    <col min="4115" max="4115" width="12" style="2" customWidth="1"/>
    <col min="4116" max="4116" width="13.140625" style="2" customWidth="1"/>
    <col min="4117" max="4117" width="12.85546875" style="2" customWidth="1"/>
    <col min="4118" max="4366" width="9.140625" style="2"/>
    <col min="4367" max="4367" width="11.140625" style="2" customWidth="1"/>
    <col min="4368" max="4368" width="26.85546875" style="2" customWidth="1"/>
    <col min="4369" max="4369" width="12.28515625" style="2" customWidth="1"/>
    <col min="4370" max="4370" width="13" style="2" customWidth="1"/>
    <col min="4371" max="4371" width="12" style="2" customWidth="1"/>
    <col min="4372" max="4372" width="13.140625" style="2" customWidth="1"/>
    <col min="4373" max="4373" width="12.85546875" style="2" customWidth="1"/>
    <col min="4374" max="4622" width="9.140625" style="2"/>
    <col min="4623" max="4623" width="11.140625" style="2" customWidth="1"/>
    <col min="4624" max="4624" width="26.85546875" style="2" customWidth="1"/>
    <col min="4625" max="4625" width="12.28515625" style="2" customWidth="1"/>
    <col min="4626" max="4626" width="13" style="2" customWidth="1"/>
    <col min="4627" max="4627" width="12" style="2" customWidth="1"/>
    <col min="4628" max="4628" width="13.140625" style="2" customWidth="1"/>
    <col min="4629" max="4629" width="12.85546875" style="2" customWidth="1"/>
    <col min="4630" max="4878" width="9.140625" style="2"/>
    <col min="4879" max="4879" width="11.140625" style="2" customWidth="1"/>
    <col min="4880" max="4880" width="26.85546875" style="2" customWidth="1"/>
    <col min="4881" max="4881" width="12.28515625" style="2" customWidth="1"/>
    <col min="4882" max="4882" width="13" style="2" customWidth="1"/>
    <col min="4883" max="4883" width="12" style="2" customWidth="1"/>
    <col min="4884" max="4884" width="13.140625" style="2" customWidth="1"/>
    <col min="4885" max="4885" width="12.85546875" style="2" customWidth="1"/>
    <col min="4886" max="5134" width="9.140625" style="2"/>
    <col min="5135" max="5135" width="11.140625" style="2" customWidth="1"/>
    <col min="5136" max="5136" width="26.85546875" style="2" customWidth="1"/>
    <col min="5137" max="5137" width="12.28515625" style="2" customWidth="1"/>
    <col min="5138" max="5138" width="13" style="2" customWidth="1"/>
    <col min="5139" max="5139" width="12" style="2" customWidth="1"/>
    <col min="5140" max="5140" width="13.140625" style="2" customWidth="1"/>
    <col min="5141" max="5141" width="12.85546875" style="2" customWidth="1"/>
    <col min="5142" max="5390" width="9.140625" style="2"/>
    <col min="5391" max="5391" width="11.140625" style="2" customWidth="1"/>
    <col min="5392" max="5392" width="26.85546875" style="2" customWidth="1"/>
    <col min="5393" max="5393" width="12.28515625" style="2" customWidth="1"/>
    <col min="5394" max="5394" width="13" style="2" customWidth="1"/>
    <col min="5395" max="5395" width="12" style="2" customWidth="1"/>
    <col min="5396" max="5396" width="13.140625" style="2" customWidth="1"/>
    <col min="5397" max="5397" width="12.85546875" style="2" customWidth="1"/>
    <col min="5398" max="5646" width="9.140625" style="2"/>
    <col min="5647" max="5647" width="11.140625" style="2" customWidth="1"/>
    <col min="5648" max="5648" width="26.85546875" style="2" customWidth="1"/>
    <col min="5649" max="5649" width="12.28515625" style="2" customWidth="1"/>
    <col min="5650" max="5650" width="13" style="2" customWidth="1"/>
    <col min="5651" max="5651" width="12" style="2" customWidth="1"/>
    <col min="5652" max="5652" width="13.140625" style="2" customWidth="1"/>
    <col min="5653" max="5653" width="12.85546875" style="2" customWidth="1"/>
    <col min="5654" max="5902" width="9.140625" style="2"/>
    <col min="5903" max="5903" width="11.140625" style="2" customWidth="1"/>
    <col min="5904" max="5904" width="26.85546875" style="2" customWidth="1"/>
    <col min="5905" max="5905" width="12.28515625" style="2" customWidth="1"/>
    <col min="5906" max="5906" width="13" style="2" customWidth="1"/>
    <col min="5907" max="5907" width="12" style="2" customWidth="1"/>
    <col min="5908" max="5908" width="13.140625" style="2" customWidth="1"/>
    <col min="5909" max="5909" width="12.85546875" style="2" customWidth="1"/>
    <col min="5910" max="6158" width="9.140625" style="2"/>
    <col min="6159" max="6159" width="11.140625" style="2" customWidth="1"/>
    <col min="6160" max="6160" width="26.85546875" style="2" customWidth="1"/>
    <col min="6161" max="6161" width="12.28515625" style="2" customWidth="1"/>
    <col min="6162" max="6162" width="13" style="2" customWidth="1"/>
    <col min="6163" max="6163" width="12" style="2" customWidth="1"/>
    <col min="6164" max="6164" width="13.140625" style="2" customWidth="1"/>
    <col min="6165" max="6165" width="12.85546875" style="2" customWidth="1"/>
    <col min="6166" max="6414" width="9.140625" style="2"/>
    <col min="6415" max="6415" width="11.140625" style="2" customWidth="1"/>
    <col min="6416" max="6416" width="26.85546875" style="2" customWidth="1"/>
    <col min="6417" max="6417" width="12.28515625" style="2" customWidth="1"/>
    <col min="6418" max="6418" width="13" style="2" customWidth="1"/>
    <col min="6419" max="6419" width="12" style="2" customWidth="1"/>
    <col min="6420" max="6420" width="13.140625" style="2" customWidth="1"/>
    <col min="6421" max="6421" width="12.85546875" style="2" customWidth="1"/>
    <col min="6422" max="6670" width="9.140625" style="2"/>
    <col min="6671" max="6671" width="11.140625" style="2" customWidth="1"/>
    <col min="6672" max="6672" width="26.85546875" style="2" customWidth="1"/>
    <col min="6673" max="6673" width="12.28515625" style="2" customWidth="1"/>
    <col min="6674" max="6674" width="13" style="2" customWidth="1"/>
    <col min="6675" max="6675" width="12" style="2" customWidth="1"/>
    <col min="6676" max="6676" width="13.140625" style="2" customWidth="1"/>
    <col min="6677" max="6677" width="12.85546875" style="2" customWidth="1"/>
    <col min="6678" max="6926" width="9.140625" style="2"/>
    <col min="6927" max="6927" width="11.140625" style="2" customWidth="1"/>
    <col min="6928" max="6928" width="26.85546875" style="2" customWidth="1"/>
    <col min="6929" max="6929" width="12.28515625" style="2" customWidth="1"/>
    <col min="6930" max="6930" width="13" style="2" customWidth="1"/>
    <col min="6931" max="6931" width="12" style="2" customWidth="1"/>
    <col min="6932" max="6932" width="13.140625" style="2" customWidth="1"/>
    <col min="6933" max="6933" width="12.85546875" style="2" customWidth="1"/>
    <col min="6934" max="7182" width="9.140625" style="2"/>
    <col min="7183" max="7183" width="11.140625" style="2" customWidth="1"/>
    <col min="7184" max="7184" width="26.85546875" style="2" customWidth="1"/>
    <col min="7185" max="7185" width="12.28515625" style="2" customWidth="1"/>
    <col min="7186" max="7186" width="13" style="2" customWidth="1"/>
    <col min="7187" max="7187" width="12" style="2" customWidth="1"/>
    <col min="7188" max="7188" width="13.140625" style="2" customWidth="1"/>
    <col min="7189" max="7189" width="12.85546875" style="2" customWidth="1"/>
    <col min="7190" max="7438" width="9.140625" style="2"/>
    <col min="7439" max="7439" width="11.140625" style="2" customWidth="1"/>
    <col min="7440" max="7440" width="26.85546875" style="2" customWidth="1"/>
    <col min="7441" max="7441" width="12.28515625" style="2" customWidth="1"/>
    <col min="7442" max="7442" width="13" style="2" customWidth="1"/>
    <col min="7443" max="7443" width="12" style="2" customWidth="1"/>
    <col min="7444" max="7444" width="13.140625" style="2" customWidth="1"/>
    <col min="7445" max="7445" width="12.85546875" style="2" customWidth="1"/>
    <col min="7446" max="7694" width="9.140625" style="2"/>
    <col min="7695" max="7695" width="11.140625" style="2" customWidth="1"/>
    <col min="7696" max="7696" width="26.85546875" style="2" customWidth="1"/>
    <col min="7697" max="7697" width="12.28515625" style="2" customWidth="1"/>
    <col min="7698" max="7698" width="13" style="2" customWidth="1"/>
    <col min="7699" max="7699" width="12" style="2" customWidth="1"/>
    <col min="7700" max="7700" width="13.140625" style="2" customWidth="1"/>
    <col min="7701" max="7701" width="12.85546875" style="2" customWidth="1"/>
    <col min="7702" max="7950" width="9.140625" style="2"/>
    <col min="7951" max="7951" width="11.140625" style="2" customWidth="1"/>
    <col min="7952" max="7952" width="26.85546875" style="2" customWidth="1"/>
    <col min="7953" max="7953" width="12.28515625" style="2" customWidth="1"/>
    <col min="7954" max="7954" width="13" style="2" customWidth="1"/>
    <col min="7955" max="7955" width="12" style="2" customWidth="1"/>
    <col min="7956" max="7956" width="13.140625" style="2" customWidth="1"/>
    <col min="7957" max="7957" width="12.85546875" style="2" customWidth="1"/>
    <col min="7958" max="8206" width="9.140625" style="2"/>
    <col min="8207" max="8207" width="11.140625" style="2" customWidth="1"/>
    <col min="8208" max="8208" width="26.85546875" style="2" customWidth="1"/>
    <col min="8209" max="8209" width="12.28515625" style="2" customWidth="1"/>
    <col min="8210" max="8210" width="13" style="2" customWidth="1"/>
    <col min="8211" max="8211" width="12" style="2" customWidth="1"/>
    <col min="8212" max="8212" width="13.140625" style="2" customWidth="1"/>
    <col min="8213" max="8213" width="12.85546875" style="2" customWidth="1"/>
    <col min="8214" max="8462" width="9.140625" style="2"/>
    <col min="8463" max="8463" width="11.140625" style="2" customWidth="1"/>
    <col min="8464" max="8464" width="26.85546875" style="2" customWidth="1"/>
    <col min="8465" max="8465" width="12.28515625" style="2" customWidth="1"/>
    <col min="8466" max="8466" width="13" style="2" customWidth="1"/>
    <col min="8467" max="8467" width="12" style="2" customWidth="1"/>
    <col min="8468" max="8468" width="13.140625" style="2" customWidth="1"/>
    <col min="8469" max="8469" width="12.85546875" style="2" customWidth="1"/>
    <col min="8470" max="8718" width="9.140625" style="2"/>
    <col min="8719" max="8719" width="11.140625" style="2" customWidth="1"/>
    <col min="8720" max="8720" width="26.85546875" style="2" customWidth="1"/>
    <col min="8721" max="8721" width="12.28515625" style="2" customWidth="1"/>
    <col min="8722" max="8722" width="13" style="2" customWidth="1"/>
    <col min="8723" max="8723" width="12" style="2" customWidth="1"/>
    <col min="8724" max="8724" width="13.140625" style="2" customWidth="1"/>
    <col min="8725" max="8725" width="12.85546875" style="2" customWidth="1"/>
    <col min="8726" max="8974" width="9.140625" style="2"/>
    <col min="8975" max="8975" width="11.140625" style="2" customWidth="1"/>
    <col min="8976" max="8976" width="26.85546875" style="2" customWidth="1"/>
    <col min="8977" max="8977" width="12.28515625" style="2" customWidth="1"/>
    <col min="8978" max="8978" width="13" style="2" customWidth="1"/>
    <col min="8979" max="8979" width="12" style="2" customWidth="1"/>
    <col min="8980" max="8980" width="13.140625" style="2" customWidth="1"/>
    <col min="8981" max="8981" width="12.85546875" style="2" customWidth="1"/>
    <col min="8982" max="9230" width="9.140625" style="2"/>
    <col min="9231" max="9231" width="11.140625" style="2" customWidth="1"/>
    <col min="9232" max="9232" width="26.85546875" style="2" customWidth="1"/>
    <col min="9233" max="9233" width="12.28515625" style="2" customWidth="1"/>
    <col min="9234" max="9234" width="13" style="2" customWidth="1"/>
    <col min="9235" max="9235" width="12" style="2" customWidth="1"/>
    <col min="9236" max="9236" width="13.140625" style="2" customWidth="1"/>
    <col min="9237" max="9237" width="12.85546875" style="2" customWidth="1"/>
    <col min="9238" max="9486" width="9.140625" style="2"/>
    <col min="9487" max="9487" width="11.140625" style="2" customWidth="1"/>
    <col min="9488" max="9488" width="26.85546875" style="2" customWidth="1"/>
    <col min="9489" max="9489" width="12.28515625" style="2" customWidth="1"/>
    <col min="9490" max="9490" width="13" style="2" customWidth="1"/>
    <col min="9491" max="9491" width="12" style="2" customWidth="1"/>
    <col min="9492" max="9492" width="13.140625" style="2" customWidth="1"/>
    <col min="9493" max="9493" width="12.85546875" style="2" customWidth="1"/>
    <col min="9494" max="9742" width="9.140625" style="2"/>
    <col min="9743" max="9743" width="11.140625" style="2" customWidth="1"/>
    <col min="9744" max="9744" width="26.85546875" style="2" customWidth="1"/>
    <col min="9745" max="9745" width="12.28515625" style="2" customWidth="1"/>
    <col min="9746" max="9746" width="13" style="2" customWidth="1"/>
    <col min="9747" max="9747" width="12" style="2" customWidth="1"/>
    <col min="9748" max="9748" width="13.140625" style="2" customWidth="1"/>
    <col min="9749" max="9749" width="12.85546875" style="2" customWidth="1"/>
    <col min="9750" max="9998" width="9.140625" style="2"/>
    <col min="9999" max="9999" width="11.140625" style="2" customWidth="1"/>
    <col min="10000" max="10000" width="26.85546875" style="2" customWidth="1"/>
    <col min="10001" max="10001" width="12.28515625" style="2" customWidth="1"/>
    <col min="10002" max="10002" width="13" style="2" customWidth="1"/>
    <col min="10003" max="10003" width="12" style="2" customWidth="1"/>
    <col min="10004" max="10004" width="13.140625" style="2" customWidth="1"/>
    <col min="10005" max="10005" width="12.85546875" style="2" customWidth="1"/>
    <col min="10006" max="10254" width="9.140625" style="2"/>
    <col min="10255" max="10255" width="11.140625" style="2" customWidth="1"/>
    <col min="10256" max="10256" width="26.85546875" style="2" customWidth="1"/>
    <col min="10257" max="10257" width="12.28515625" style="2" customWidth="1"/>
    <col min="10258" max="10258" width="13" style="2" customWidth="1"/>
    <col min="10259" max="10259" width="12" style="2" customWidth="1"/>
    <col min="10260" max="10260" width="13.140625" style="2" customWidth="1"/>
    <col min="10261" max="10261" width="12.85546875" style="2" customWidth="1"/>
    <col min="10262" max="10510" width="9.140625" style="2"/>
    <col min="10511" max="10511" width="11.140625" style="2" customWidth="1"/>
    <col min="10512" max="10512" width="26.85546875" style="2" customWidth="1"/>
    <col min="10513" max="10513" width="12.28515625" style="2" customWidth="1"/>
    <col min="10514" max="10514" width="13" style="2" customWidth="1"/>
    <col min="10515" max="10515" width="12" style="2" customWidth="1"/>
    <col min="10516" max="10516" width="13.140625" style="2" customWidth="1"/>
    <col min="10517" max="10517" width="12.85546875" style="2" customWidth="1"/>
    <col min="10518" max="10766" width="9.140625" style="2"/>
    <col min="10767" max="10767" width="11.140625" style="2" customWidth="1"/>
    <col min="10768" max="10768" width="26.85546875" style="2" customWidth="1"/>
    <col min="10769" max="10769" width="12.28515625" style="2" customWidth="1"/>
    <col min="10770" max="10770" width="13" style="2" customWidth="1"/>
    <col min="10771" max="10771" width="12" style="2" customWidth="1"/>
    <col min="10772" max="10772" width="13.140625" style="2" customWidth="1"/>
    <col min="10773" max="10773" width="12.85546875" style="2" customWidth="1"/>
    <col min="10774" max="11022" width="9.140625" style="2"/>
    <col min="11023" max="11023" width="11.140625" style="2" customWidth="1"/>
    <col min="11024" max="11024" width="26.85546875" style="2" customWidth="1"/>
    <col min="11025" max="11025" width="12.28515625" style="2" customWidth="1"/>
    <col min="11026" max="11026" width="13" style="2" customWidth="1"/>
    <col min="11027" max="11027" width="12" style="2" customWidth="1"/>
    <col min="11028" max="11028" width="13.140625" style="2" customWidth="1"/>
    <col min="11029" max="11029" width="12.85546875" style="2" customWidth="1"/>
    <col min="11030" max="11278" width="9.140625" style="2"/>
    <col min="11279" max="11279" width="11.140625" style="2" customWidth="1"/>
    <col min="11280" max="11280" width="26.85546875" style="2" customWidth="1"/>
    <col min="11281" max="11281" width="12.28515625" style="2" customWidth="1"/>
    <col min="11282" max="11282" width="13" style="2" customWidth="1"/>
    <col min="11283" max="11283" width="12" style="2" customWidth="1"/>
    <col min="11284" max="11284" width="13.140625" style="2" customWidth="1"/>
    <col min="11285" max="11285" width="12.85546875" style="2" customWidth="1"/>
    <col min="11286" max="11534" width="9.140625" style="2"/>
    <col min="11535" max="11535" width="11.140625" style="2" customWidth="1"/>
    <col min="11536" max="11536" width="26.85546875" style="2" customWidth="1"/>
    <col min="11537" max="11537" width="12.28515625" style="2" customWidth="1"/>
    <col min="11538" max="11538" width="13" style="2" customWidth="1"/>
    <col min="11539" max="11539" width="12" style="2" customWidth="1"/>
    <col min="11540" max="11540" width="13.140625" style="2" customWidth="1"/>
    <col min="11541" max="11541" width="12.85546875" style="2" customWidth="1"/>
    <col min="11542" max="11790" width="9.140625" style="2"/>
    <col min="11791" max="11791" width="11.140625" style="2" customWidth="1"/>
    <col min="11792" max="11792" width="26.85546875" style="2" customWidth="1"/>
    <col min="11793" max="11793" width="12.28515625" style="2" customWidth="1"/>
    <col min="11794" max="11794" width="13" style="2" customWidth="1"/>
    <col min="11795" max="11795" width="12" style="2" customWidth="1"/>
    <col min="11796" max="11796" width="13.140625" style="2" customWidth="1"/>
    <col min="11797" max="11797" width="12.85546875" style="2" customWidth="1"/>
    <col min="11798" max="12046" width="9.140625" style="2"/>
    <col min="12047" max="12047" width="11.140625" style="2" customWidth="1"/>
    <col min="12048" max="12048" width="26.85546875" style="2" customWidth="1"/>
    <col min="12049" max="12049" width="12.28515625" style="2" customWidth="1"/>
    <col min="12050" max="12050" width="13" style="2" customWidth="1"/>
    <col min="12051" max="12051" width="12" style="2" customWidth="1"/>
    <col min="12052" max="12052" width="13.140625" style="2" customWidth="1"/>
    <col min="12053" max="12053" width="12.85546875" style="2" customWidth="1"/>
    <col min="12054" max="12302" width="9.140625" style="2"/>
    <col min="12303" max="12303" width="11.140625" style="2" customWidth="1"/>
    <col min="12304" max="12304" width="26.85546875" style="2" customWidth="1"/>
    <col min="12305" max="12305" width="12.28515625" style="2" customWidth="1"/>
    <col min="12306" max="12306" width="13" style="2" customWidth="1"/>
    <col min="12307" max="12307" width="12" style="2" customWidth="1"/>
    <col min="12308" max="12308" width="13.140625" style="2" customWidth="1"/>
    <col min="12309" max="12309" width="12.85546875" style="2" customWidth="1"/>
    <col min="12310" max="12558" width="9.140625" style="2"/>
    <col min="12559" max="12559" width="11.140625" style="2" customWidth="1"/>
    <col min="12560" max="12560" width="26.85546875" style="2" customWidth="1"/>
    <col min="12561" max="12561" width="12.28515625" style="2" customWidth="1"/>
    <col min="12562" max="12562" width="13" style="2" customWidth="1"/>
    <col min="12563" max="12563" width="12" style="2" customWidth="1"/>
    <col min="12564" max="12564" width="13.140625" style="2" customWidth="1"/>
    <col min="12565" max="12565" width="12.85546875" style="2" customWidth="1"/>
    <col min="12566" max="12814" width="9.140625" style="2"/>
    <col min="12815" max="12815" width="11.140625" style="2" customWidth="1"/>
    <col min="12816" max="12816" width="26.85546875" style="2" customWidth="1"/>
    <col min="12817" max="12817" width="12.28515625" style="2" customWidth="1"/>
    <col min="12818" max="12818" width="13" style="2" customWidth="1"/>
    <col min="12819" max="12819" width="12" style="2" customWidth="1"/>
    <col min="12820" max="12820" width="13.140625" style="2" customWidth="1"/>
    <col min="12821" max="12821" width="12.85546875" style="2" customWidth="1"/>
    <col min="12822" max="13070" width="9.140625" style="2"/>
    <col min="13071" max="13071" width="11.140625" style="2" customWidth="1"/>
    <col min="13072" max="13072" width="26.85546875" style="2" customWidth="1"/>
    <col min="13073" max="13073" width="12.28515625" style="2" customWidth="1"/>
    <col min="13074" max="13074" width="13" style="2" customWidth="1"/>
    <col min="13075" max="13075" width="12" style="2" customWidth="1"/>
    <col min="13076" max="13076" width="13.140625" style="2" customWidth="1"/>
    <col min="13077" max="13077" width="12.85546875" style="2" customWidth="1"/>
    <col min="13078" max="13326" width="9.140625" style="2"/>
    <col min="13327" max="13327" width="11.140625" style="2" customWidth="1"/>
    <col min="13328" max="13328" width="26.85546875" style="2" customWidth="1"/>
    <col min="13329" max="13329" width="12.28515625" style="2" customWidth="1"/>
    <col min="13330" max="13330" width="13" style="2" customWidth="1"/>
    <col min="13331" max="13331" width="12" style="2" customWidth="1"/>
    <col min="13332" max="13332" width="13.140625" style="2" customWidth="1"/>
    <col min="13333" max="13333" width="12.85546875" style="2" customWidth="1"/>
    <col min="13334" max="13582" width="9.140625" style="2"/>
    <col min="13583" max="13583" width="11.140625" style="2" customWidth="1"/>
    <col min="13584" max="13584" width="26.85546875" style="2" customWidth="1"/>
    <col min="13585" max="13585" width="12.28515625" style="2" customWidth="1"/>
    <col min="13586" max="13586" width="13" style="2" customWidth="1"/>
    <col min="13587" max="13587" width="12" style="2" customWidth="1"/>
    <col min="13588" max="13588" width="13.140625" style="2" customWidth="1"/>
    <col min="13589" max="13589" width="12.85546875" style="2" customWidth="1"/>
    <col min="13590" max="13838" width="9.140625" style="2"/>
    <col min="13839" max="13839" width="11.140625" style="2" customWidth="1"/>
    <col min="13840" max="13840" width="26.85546875" style="2" customWidth="1"/>
    <col min="13841" max="13841" width="12.28515625" style="2" customWidth="1"/>
    <col min="13842" max="13842" width="13" style="2" customWidth="1"/>
    <col min="13843" max="13843" width="12" style="2" customWidth="1"/>
    <col min="13844" max="13844" width="13.140625" style="2" customWidth="1"/>
    <col min="13845" max="13845" width="12.85546875" style="2" customWidth="1"/>
    <col min="13846" max="14094" width="9.140625" style="2"/>
    <col min="14095" max="14095" width="11.140625" style="2" customWidth="1"/>
    <col min="14096" max="14096" width="26.85546875" style="2" customWidth="1"/>
    <col min="14097" max="14097" width="12.28515625" style="2" customWidth="1"/>
    <col min="14098" max="14098" width="13" style="2" customWidth="1"/>
    <col min="14099" max="14099" width="12" style="2" customWidth="1"/>
    <col min="14100" max="14100" width="13.140625" style="2" customWidth="1"/>
    <col min="14101" max="14101" width="12.85546875" style="2" customWidth="1"/>
    <col min="14102" max="14350" width="9.140625" style="2"/>
    <col min="14351" max="14351" width="11.140625" style="2" customWidth="1"/>
    <col min="14352" max="14352" width="26.85546875" style="2" customWidth="1"/>
    <col min="14353" max="14353" width="12.28515625" style="2" customWidth="1"/>
    <col min="14354" max="14354" width="13" style="2" customWidth="1"/>
    <col min="14355" max="14355" width="12" style="2" customWidth="1"/>
    <col min="14356" max="14356" width="13.140625" style="2" customWidth="1"/>
    <col min="14357" max="14357" width="12.85546875" style="2" customWidth="1"/>
    <col min="14358" max="14606" width="9.140625" style="2"/>
    <col min="14607" max="14607" width="11.140625" style="2" customWidth="1"/>
    <col min="14608" max="14608" width="26.85546875" style="2" customWidth="1"/>
    <col min="14609" max="14609" width="12.28515625" style="2" customWidth="1"/>
    <col min="14610" max="14610" width="13" style="2" customWidth="1"/>
    <col min="14611" max="14611" width="12" style="2" customWidth="1"/>
    <col min="14612" max="14612" width="13.140625" style="2" customWidth="1"/>
    <col min="14613" max="14613" width="12.85546875" style="2" customWidth="1"/>
    <col min="14614" max="14862" width="9.140625" style="2"/>
    <col min="14863" max="14863" width="11.140625" style="2" customWidth="1"/>
    <col min="14864" max="14864" width="26.85546875" style="2" customWidth="1"/>
    <col min="14865" max="14865" width="12.28515625" style="2" customWidth="1"/>
    <col min="14866" max="14866" width="13" style="2" customWidth="1"/>
    <col min="14867" max="14867" width="12" style="2" customWidth="1"/>
    <col min="14868" max="14868" width="13.140625" style="2" customWidth="1"/>
    <col min="14869" max="14869" width="12.85546875" style="2" customWidth="1"/>
    <col min="14870" max="15118" width="9.140625" style="2"/>
    <col min="15119" max="15119" width="11.140625" style="2" customWidth="1"/>
    <col min="15120" max="15120" width="26.85546875" style="2" customWidth="1"/>
    <col min="15121" max="15121" width="12.28515625" style="2" customWidth="1"/>
    <col min="15122" max="15122" width="13" style="2" customWidth="1"/>
    <col min="15123" max="15123" width="12" style="2" customWidth="1"/>
    <col min="15124" max="15124" width="13.140625" style="2" customWidth="1"/>
    <col min="15125" max="15125" width="12.85546875" style="2" customWidth="1"/>
    <col min="15126" max="15374" width="9.140625" style="2"/>
    <col min="15375" max="15375" width="11.140625" style="2" customWidth="1"/>
    <col min="15376" max="15376" width="26.85546875" style="2" customWidth="1"/>
    <col min="15377" max="15377" width="12.28515625" style="2" customWidth="1"/>
    <col min="15378" max="15378" width="13" style="2" customWidth="1"/>
    <col min="15379" max="15379" width="12" style="2" customWidth="1"/>
    <col min="15380" max="15380" width="13.140625" style="2" customWidth="1"/>
    <col min="15381" max="15381" width="12.85546875" style="2" customWidth="1"/>
    <col min="15382" max="15630" width="9.140625" style="2"/>
    <col min="15631" max="15631" width="11.140625" style="2" customWidth="1"/>
    <col min="15632" max="15632" width="26.85546875" style="2" customWidth="1"/>
    <col min="15633" max="15633" width="12.28515625" style="2" customWidth="1"/>
    <col min="15634" max="15634" width="13" style="2" customWidth="1"/>
    <col min="15635" max="15635" width="12" style="2" customWidth="1"/>
    <col min="15636" max="15636" width="13.140625" style="2" customWidth="1"/>
    <col min="15637" max="15637" width="12.85546875" style="2" customWidth="1"/>
    <col min="15638" max="15886" width="9.140625" style="2"/>
    <col min="15887" max="15887" width="11.140625" style="2" customWidth="1"/>
    <col min="15888" max="15888" width="26.85546875" style="2" customWidth="1"/>
    <col min="15889" max="15889" width="12.28515625" style="2" customWidth="1"/>
    <col min="15890" max="15890" width="13" style="2" customWidth="1"/>
    <col min="15891" max="15891" width="12" style="2" customWidth="1"/>
    <col min="15892" max="15892" width="13.140625" style="2" customWidth="1"/>
    <col min="15893" max="15893" width="12.85546875" style="2" customWidth="1"/>
    <col min="15894" max="16142" width="9.140625" style="2"/>
    <col min="16143" max="16143" width="11.140625" style="2" customWidth="1"/>
    <col min="16144" max="16144" width="26.85546875" style="2" customWidth="1"/>
    <col min="16145" max="16145" width="12.28515625" style="2" customWidth="1"/>
    <col min="16146" max="16146" width="13" style="2" customWidth="1"/>
    <col min="16147" max="16147" width="12" style="2" customWidth="1"/>
    <col min="16148" max="16148" width="13.140625" style="2" customWidth="1"/>
    <col min="16149" max="16149" width="12.85546875" style="2" customWidth="1"/>
    <col min="16150" max="16384" width="9.140625" style="2"/>
  </cols>
  <sheetData>
    <row r="2" spans="2:23" x14ac:dyDescent="0.25">
      <c r="B2" s="1" t="s">
        <v>195</v>
      </c>
    </row>
    <row r="3" spans="2:23" x14ac:dyDescent="0.25">
      <c r="B3" s="1" t="s">
        <v>196</v>
      </c>
    </row>
    <row r="4" spans="2:23" x14ac:dyDescent="0.25">
      <c r="B4" s="4" t="s">
        <v>197</v>
      </c>
    </row>
    <row r="6" spans="2:23" ht="20.25" x14ac:dyDescent="0.3">
      <c r="B6" s="5" t="s">
        <v>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23" s="6" customFormat="1" x14ac:dyDescent="0.25">
      <c r="C7" s="6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7" t="s">
        <v>11</v>
      </c>
      <c r="P7" s="7" t="s">
        <v>12</v>
      </c>
      <c r="Q7" s="7" t="s">
        <v>39</v>
      </c>
      <c r="R7" s="7" t="s">
        <v>13</v>
      </c>
      <c r="S7" s="7" t="s">
        <v>14</v>
      </c>
      <c r="T7" s="7" t="s">
        <v>15</v>
      </c>
      <c r="U7" s="7" t="s">
        <v>16</v>
      </c>
      <c r="V7" s="7" t="s">
        <v>172</v>
      </c>
      <c r="W7" s="7"/>
    </row>
    <row r="8" spans="2:23" s="6" customFormat="1" x14ac:dyDescent="0.25">
      <c r="O8" s="7" t="s">
        <v>17</v>
      </c>
      <c r="P8" s="7" t="s">
        <v>18</v>
      </c>
      <c r="Q8" s="7" t="s">
        <v>18</v>
      </c>
      <c r="R8" s="7" t="s">
        <v>19</v>
      </c>
      <c r="S8" s="7"/>
      <c r="T8" s="7"/>
      <c r="U8" s="7"/>
      <c r="V8" s="7" t="s">
        <v>171</v>
      </c>
      <c r="W8" s="7"/>
    </row>
    <row r="10" spans="2:23" x14ac:dyDescent="0.25">
      <c r="B10" s="8" t="s">
        <v>43</v>
      </c>
      <c r="C10" s="8"/>
    </row>
    <row r="11" spans="2:23" x14ac:dyDescent="0.25">
      <c r="B11" s="8" t="s">
        <v>20</v>
      </c>
      <c r="C11" s="8" t="s">
        <v>47</v>
      </c>
      <c r="D11" s="8" t="s">
        <v>21</v>
      </c>
      <c r="E11" s="9">
        <v>590</v>
      </c>
      <c r="F11" s="10">
        <f>SUM(E11+43)</f>
        <v>633</v>
      </c>
      <c r="G11" s="10">
        <f>SUM(E11+70)</f>
        <v>660</v>
      </c>
      <c r="H11" s="10">
        <f>SUM(E11+96)</f>
        <v>686</v>
      </c>
      <c r="I11" s="10">
        <f>SUM(E11+131)</f>
        <v>721</v>
      </c>
      <c r="J11" s="10">
        <f>SUM(E11+175)</f>
        <v>765</v>
      </c>
      <c r="K11" s="10">
        <f>SUM(E11+218)</f>
        <v>808</v>
      </c>
      <c r="L11" s="10">
        <f>SUM(E11+271)</f>
        <v>861</v>
      </c>
      <c r="M11" s="10">
        <f>SUM(E11+306)</f>
        <v>896</v>
      </c>
      <c r="N11" s="10">
        <f>SUM(E11+350)</f>
        <v>940</v>
      </c>
      <c r="O11" s="3">
        <v>1.75</v>
      </c>
      <c r="P11" s="11" t="s">
        <v>33</v>
      </c>
      <c r="Q11" s="11" t="s">
        <v>41</v>
      </c>
      <c r="R11" s="11" t="s">
        <v>40</v>
      </c>
      <c r="S11" s="11" t="s">
        <v>23</v>
      </c>
      <c r="T11" s="11" t="s">
        <v>24</v>
      </c>
      <c r="U11" s="11" t="s">
        <v>25</v>
      </c>
      <c r="V11" s="3">
        <v>400</v>
      </c>
    </row>
    <row r="12" spans="2:23" x14ac:dyDescent="0.25">
      <c r="B12" s="8" t="s">
        <v>20</v>
      </c>
      <c r="C12" s="8" t="s">
        <v>48</v>
      </c>
      <c r="D12" s="8" t="s">
        <v>21</v>
      </c>
      <c r="E12" s="9">
        <v>622</v>
      </c>
      <c r="F12" s="10">
        <f>SUM(E12+43)</f>
        <v>665</v>
      </c>
      <c r="G12" s="10">
        <f>SUM(E12+70)</f>
        <v>692</v>
      </c>
      <c r="H12" s="10">
        <f>SUM(E12+96)</f>
        <v>718</v>
      </c>
      <c r="I12" s="10">
        <f>SUM(E12+131)</f>
        <v>753</v>
      </c>
      <c r="J12" s="10">
        <f>SUM(E12+175)</f>
        <v>797</v>
      </c>
      <c r="K12" s="10">
        <f>SUM(E12+218)</f>
        <v>840</v>
      </c>
      <c r="L12" s="10">
        <f>SUM(E12+271)</f>
        <v>893</v>
      </c>
      <c r="M12" s="10">
        <f>SUM(E12+306)</f>
        <v>928</v>
      </c>
      <c r="N12" s="10">
        <f>SUM(E12+350)</f>
        <v>972</v>
      </c>
      <c r="O12" s="3">
        <v>1.75</v>
      </c>
      <c r="P12" s="11" t="s">
        <v>26</v>
      </c>
      <c r="Q12" s="11" t="s">
        <v>41</v>
      </c>
      <c r="R12" s="11" t="s">
        <v>27</v>
      </c>
      <c r="S12" s="11" t="s">
        <v>23</v>
      </c>
      <c r="T12" s="11" t="s">
        <v>24</v>
      </c>
      <c r="U12" s="11" t="s">
        <v>25</v>
      </c>
      <c r="V12" s="3">
        <v>400</v>
      </c>
    </row>
    <row r="13" spans="2:23" x14ac:dyDescent="0.25">
      <c r="B13" s="8" t="s">
        <v>20</v>
      </c>
      <c r="C13" s="8" t="s">
        <v>53</v>
      </c>
      <c r="D13" s="8" t="s">
        <v>21</v>
      </c>
      <c r="E13" s="9">
        <v>745</v>
      </c>
      <c r="F13" s="10">
        <f>SUM(E13+62)</f>
        <v>807</v>
      </c>
      <c r="G13" s="10">
        <f>SUM(E13+100)</f>
        <v>845</v>
      </c>
      <c r="H13" s="10">
        <f>SUM(E13+137)</f>
        <v>882</v>
      </c>
      <c r="I13" s="10">
        <f>SUM(E13+187)</f>
        <v>932</v>
      </c>
      <c r="J13" s="10">
        <f>SUM(E13+250)</f>
        <v>995</v>
      </c>
      <c r="K13" s="10">
        <f>SUM(E13+312)</f>
        <v>1057</v>
      </c>
      <c r="L13" s="10">
        <f>SUM(E13+387)</f>
        <v>1132</v>
      </c>
      <c r="M13" s="10">
        <f>SUM(E13+437)</f>
        <v>1182</v>
      </c>
      <c r="N13" s="10">
        <f>SUM(E13+500)</f>
        <v>1245</v>
      </c>
      <c r="O13" s="12">
        <v>2.5</v>
      </c>
      <c r="P13" s="11" t="s">
        <v>28</v>
      </c>
      <c r="Q13" s="11" t="s">
        <v>41</v>
      </c>
      <c r="R13" s="11" t="s">
        <v>29</v>
      </c>
      <c r="S13" s="11" t="s">
        <v>23</v>
      </c>
      <c r="T13" s="11" t="s">
        <v>24</v>
      </c>
      <c r="U13" s="11" t="s">
        <v>25</v>
      </c>
      <c r="V13" s="3">
        <v>750</v>
      </c>
    </row>
    <row r="14" spans="2:23" x14ac:dyDescent="0.25">
      <c r="B14" s="8" t="s">
        <v>20</v>
      </c>
      <c r="C14" s="8" t="s">
        <v>49</v>
      </c>
      <c r="D14" s="8" t="s">
        <v>21</v>
      </c>
      <c r="E14" s="9">
        <v>770</v>
      </c>
      <c r="F14" s="10">
        <f>SUM(E14+43)</f>
        <v>813</v>
      </c>
      <c r="G14" s="10">
        <f>SUM(E14+70)</f>
        <v>840</v>
      </c>
      <c r="H14" s="10">
        <f>SUM(E14+96)</f>
        <v>866</v>
      </c>
      <c r="I14" s="10">
        <f>SUM(E14+131)</f>
        <v>901</v>
      </c>
      <c r="J14" s="10">
        <f>SUM(E14+175)</f>
        <v>945</v>
      </c>
      <c r="K14" s="10">
        <f>SUM(E14+218)</f>
        <v>988</v>
      </c>
      <c r="L14" s="10">
        <f>SUM(E14+271)</f>
        <v>1041</v>
      </c>
      <c r="M14" s="10">
        <f>SUM(E14+306)</f>
        <v>1076</v>
      </c>
      <c r="N14" s="10">
        <f>SUM(E14+350)</f>
        <v>1120</v>
      </c>
      <c r="O14" s="3">
        <v>1.75</v>
      </c>
      <c r="P14" s="11" t="s">
        <v>33</v>
      </c>
      <c r="Q14" s="11" t="s">
        <v>22</v>
      </c>
      <c r="R14" s="11" t="s">
        <v>40</v>
      </c>
      <c r="S14" s="11" t="s">
        <v>23</v>
      </c>
      <c r="T14" s="11" t="s">
        <v>24</v>
      </c>
      <c r="U14" s="11" t="s">
        <v>25</v>
      </c>
      <c r="V14" s="3">
        <v>400</v>
      </c>
    </row>
    <row r="15" spans="2:23" x14ac:dyDescent="0.25">
      <c r="B15" s="8" t="s">
        <v>20</v>
      </c>
      <c r="C15" s="8" t="s">
        <v>50</v>
      </c>
      <c r="D15" s="8" t="s">
        <v>21</v>
      </c>
      <c r="E15" s="9">
        <v>802</v>
      </c>
      <c r="F15" s="10">
        <f>SUM(E15+43)</f>
        <v>845</v>
      </c>
      <c r="G15" s="10">
        <f>SUM(E15+70)</f>
        <v>872</v>
      </c>
      <c r="H15" s="10">
        <f>SUM(E15+96)</f>
        <v>898</v>
      </c>
      <c r="I15" s="10">
        <f>SUM(E15+131)</f>
        <v>933</v>
      </c>
      <c r="J15" s="10">
        <f>SUM(E15+175)</f>
        <v>977</v>
      </c>
      <c r="K15" s="10">
        <f>SUM(E15+218)</f>
        <v>1020</v>
      </c>
      <c r="L15" s="10">
        <f>SUM(E15+271)</f>
        <v>1073</v>
      </c>
      <c r="M15" s="10">
        <f>SUM(E15+306)</f>
        <v>1108</v>
      </c>
      <c r="N15" s="10">
        <f>SUM(E15+350)</f>
        <v>1152</v>
      </c>
      <c r="O15" s="3">
        <v>1.75</v>
      </c>
      <c r="P15" s="11" t="s">
        <v>26</v>
      </c>
      <c r="Q15" s="11" t="s">
        <v>22</v>
      </c>
      <c r="R15" s="11" t="s">
        <v>27</v>
      </c>
      <c r="S15" s="11" t="s">
        <v>23</v>
      </c>
      <c r="T15" s="11" t="s">
        <v>24</v>
      </c>
      <c r="U15" s="11" t="s">
        <v>25</v>
      </c>
      <c r="V15" s="3">
        <v>400</v>
      </c>
    </row>
    <row r="16" spans="2:23" x14ac:dyDescent="0.25">
      <c r="B16" s="8" t="s">
        <v>20</v>
      </c>
      <c r="C16" s="8" t="s">
        <v>54</v>
      </c>
      <c r="D16" s="8" t="s">
        <v>21</v>
      </c>
      <c r="E16" s="9">
        <v>925</v>
      </c>
      <c r="F16" s="10">
        <f>SUM(E16+62)</f>
        <v>987</v>
      </c>
      <c r="G16" s="10">
        <f>SUM(E16+100)</f>
        <v>1025</v>
      </c>
      <c r="H16" s="10">
        <f>SUM(E16+137)</f>
        <v>1062</v>
      </c>
      <c r="I16" s="10">
        <f>SUM(E16+187)</f>
        <v>1112</v>
      </c>
      <c r="J16" s="10">
        <f>SUM(E16+250)</f>
        <v>1175</v>
      </c>
      <c r="K16" s="10">
        <f>SUM(E16+312)</f>
        <v>1237</v>
      </c>
      <c r="L16" s="10">
        <f>SUM(E16+387)</f>
        <v>1312</v>
      </c>
      <c r="M16" s="10">
        <f>SUM(E16+437)</f>
        <v>1362</v>
      </c>
      <c r="N16" s="10">
        <f>SUM(E16+500)</f>
        <v>1425</v>
      </c>
      <c r="O16" s="12">
        <v>2.5</v>
      </c>
      <c r="P16" s="11" t="s">
        <v>28</v>
      </c>
      <c r="Q16" s="11" t="s">
        <v>22</v>
      </c>
      <c r="R16" s="11" t="s">
        <v>29</v>
      </c>
      <c r="S16" s="11" t="s">
        <v>23</v>
      </c>
      <c r="T16" s="11" t="s">
        <v>24</v>
      </c>
      <c r="U16" s="11" t="s">
        <v>25</v>
      </c>
      <c r="V16" s="3">
        <v>750</v>
      </c>
    </row>
    <row r="17" spans="2:22" x14ac:dyDescent="0.25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1"/>
      <c r="Q17" s="11"/>
      <c r="R17" s="11"/>
      <c r="S17" s="11"/>
      <c r="T17" s="11"/>
      <c r="U17" s="11"/>
    </row>
    <row r="18" spans="2:22" x14ac:dyDescent="0.25">
      <c r="B18" s="8" t="s">
        <v>44</v>
      </c>
      <c r="C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1"/>
      <c r="Q18" s="11"/>
      <c r="R18" s="11"/>
      <c r="S18" s="11"/>
      <c r="T18" s="11"/>
      <c r="U18" s="11"/>
    </row>
    <row r="19" spans="2:22" x14ac:dyDescent="0.25">
      <c r="B19" s="8" t="s">
        <v>20</v>
      </c>
      <c r="C19" s="8" t="s">
        <v>51</v>
      </c>
      <c r="D19" s="8" t="s">
        <v>42</v>
      </c>
      <c r="E19" s="9">
        <v>698</v>
      </c>
      <c r="F19" s="10">
        <f>SUM(E19+56)</f>
        <v>754</v>
      </c>
      <c r="G19" s="10">
        <f>SUM(E19+90)</f>
        <v>788</v>
      </c>
      <c r="H19" s="10">
        <f>SUM(E19+123)</f>
        <v>821</v>
      </c>
      <c r="I19" s="10">
        <f>SUM(E19+168)</f>
        <v>866</v>
      </c>
      <c r="J19" s="10">
        <f>SUM(E19+225)</f>
        <v>923</v>
      </c>
      <c r="K19" s="10">
        <f>SUM(E19+281)</f>
        <v>979</v>
      </c>
      <c r="L19" s="10">
        <f>SUM(E19+348)</f>
        <v>1046</v>
      </c>
      <c r="M19" s="10">
        <f>SUM(E19+383)</f>
        <v>1081</v>
      </c>
      <c r="N19" s="10">
        <f>SUM(E19+450)</f>
        <v>1148</v>
      </c>
      <c r="O19" s="3">
        <v>2.25</v>
      </c>
      <c r="P19" s="11" t="s">
        <v>36</v>
      </c>
      <c r="Q19" s="11" t="s">
        <v>41</v>
      </c>
      <c r="R19" s="11" t="s">
        <v>40</v>
      </c>
      <c r="S19" s="11" t="s">
        <v>23</v>
      </c>
      <c r="T19" s="11" t="s">
        <v>30</v>
      </c>
      <c r="U19" s="11" t="s">
        <v>25</v>
      </c>
      <c r="V19" s="3">
        <v>400</v>
      </c>
    </row>
    <row r="20" spans="2:22" x14ac:dyDescent="0.25">
      <c r="B20" s="8" t="s">
        <v>20</v>
      </c>
      <c r="C20" s="8" t="s">
        <v>52</v>
      </c>
      <c r="D20" s="8" t="s">
        <v>42</v>
      </c>
      <c r="E20" s="9">
        <v>722</v>
      </c>
      <c r="F20" s="10">
        <f>SUM(E20+56)</f>
        <v>778</v>
      </c>
      <c r="G20" s="10">
        <f>SUM(E20+90)</f>
        <v>812</v>
      </c>
      <c r="H20" s="10">
        <f>SUM(E20+123)</f>
        <v>845</v>
      </c>
      <c r="I20" s="10">
        <f>SUM(E20+168)</f>
        <v>890</v>
      </c>
      <c r="J20" s="10">
        <f>SUM(E20+225)</f>
        <v>947</v>
      </c>
      <c r="K20" s="10">
        <f>SUM(E20+281)</f>
        <v>1003</v>
      </c>
      <c r="L20" s="10">
        <f>SUM(E20+348)</f>
        <v>1070</v>
      </c>
      <c r="M20" s="10">
        <f>SUM(E20+383)</f>
        <v>1105</v>
      </c>
      <c r="N20" s="10">
        <f>SUM(E20+450)</f>
        <v>1172</v>
      </c>
      <c r="O20" s="3">
        <v>2.25</v>
      </c>
      <c r="P20" s="11" t="s">
        <v>31</v>
      </c>
      <c r="Q20" s="11" t="s">
        <v>41</v>
      </c>
      <c r="R20" s="11" t="s">
        <v>27</v>
      </c>
      <c r="S20" s="11" t="s">
        <v>23</v>
      </c>
      <c r="T20" s="11" t="s">
        <v>30</v>
      </c>
      <c r="U20" s="11" t="s">
        <v>25</v>
      </c>
      <c r="V20" s="3">
        <v>400</v>
      </c>
    </row>
    <row r="21" spans="2:22" x14ac:dyDescent="0.25">
      <c r="B21" s="8" t="s">
        <v>20</v>
      </c>
      <c r="C21" s="8" t="s">
        <v>55</v>
      </c>
      <c r="D21" s="8" t="s">
        <v>42</v>
      </c>
      <c r="E21" s="9">
        <v>915</v>
      </c>
      <c r="F21" s="10">
        <f>SUM(E21+81)</f>
        <v>996</v>
      </c>
      <c r="G21" s="10">
        <f>SUM(E21+130)</f>
        <v>1045</v>
      </c>
      <c r="H21" s="10">
        <f>SUM(E21+178)</f>
        <v>1093</v>
      </c>
      <c r="I21" s="10">
        <f>SUM(E21+243)</f>
        <v>1158</v>
      </c>
      <c r="J21" s="10">
        <f>SUM(E21+325)</f>
        <v>1240</v>
      </c>
      <c r="K21" s="10">
        <f>SUM(E21+406)</f>
        <v>1321</v>
      </c>
      <c r="L21" s="10">
        <f>SUM(E21+503)</f>
        <v>1418</v>
      </c>
      <c r="M21" s="10">
        <f>SUM(E21+568)</f>
        <v>1483</v>
      </c>
      <c r="N21" s="10">
        <f>SUM(E21+650)</f>
        <v>1565</v>
      </c>
      <c r="O21" s="3">
        <v>3.25</v>
      </c>
      <c r="P21" s="11" t="s">
        <v>32</v>
      </c>
      <c r="Q21" s="11" t="s">
        <v>41</v>
      </c>
      <c r="R21" s="11" t="s">
        <v>29</v>
      </c>
      <c r="S21" s="11" t="s">
        <v>23</v>
      </c>
      <c r="T21" s="11" t="s">
        <v>30</v>
      </c>
      <c r="U21" s="11" t="s">
        <v>25</v>
      </c>
      <c r="V21" s="3">
        <v>750</v>
      </c>
    </row>
    <row r="22" spans="2:22" x14ac:dyDescent="0.25">
      <c r="B22" s="8" t="s">
        <v>20</v>
      </c>
      <c r="C22" s="8" t="s">
        <v>56</v>
      </c>
      <c r="D22" s="8" t="s">
        <v>42</v>
      </c>
      <c r="E22" s="9">
        <v>878</v>
      </c>
      <c r="F22" s="10">
        <f>SUM(E22+56)</f>
        <v>934</v>
      </c>
      <c r="G22" s="10">
        <f>SUM(E22+90)</f>
        <v>968</v>
      </c>
      <c r="H22" s="10">
        <f>SUM(E22+123)</f>
        <v>1001</v>
      </c>
      <c r="I22" s="10">
        <f>SUM(E22+168)</f>
        <v>1046</v>
      </c>
      <c r="J22" s="10">
        <f>SUM(E22+225)</f>
        <v>1103</v>
      </c>
      <c r="K22" s="10">
        <f>SUM(E22+281)</f>
        <v>1159</v>
      </c>
      <c r="L22" s="10">
        <f>SUM(E22+348)</f>
        <v>1226</v>
      </c>
      <c r="M22" s="10">
        <f>SUM(E22+383)</f>
        <v>1261</v>
      </c>
      <c r="N22" s="10">
        <f>SUM(E22+450)</f>
        <v>1328</v>
      </c>
      <c r="O22" s="3">
        <v>2.25</v>
      </c>
      <c r="P22" s="11" t="s">
        <v>36</v>
      </c>
      <c r="Q22" s="11" t="s">
        <v>22</v>
      </c>
      <c r="R22" s="11" t="s">
        <v>40</v>
      </c>
      <c r="S22" s="11" t="s">
        <v>23</v>
      </c>
      <c r="T22" s="11" t="s">
        <v>30</v>
      </c>
      <c r="U22" s="11" t="s">
        <v>25</v>
      </c>
      <c r="V22" s="3">
        <v>400</v>
      </c>
    </row>
    <row r="23" spans="2:22" x14ac:dyDescent="0.25">
      <c r="B23" s="8" t="s">
        <v>20</v>
      </c>
      <c r="C23" s="8" t="s">
        <v>57</v>
      </c>
      <c r="D23" s="8" t="s">
        <v>42</v>
      </c>
      <c r="E23" s="9">
        <v>902</v>
      </c>
      <c r="F23" s="10">
        <f>SUM(E23+56)</f>
        <v>958</v>
      </c>
      <c r="G23" s="10">
        <f>SUM(E23+90)</f>
        <v>992</v>
      </c>
      <c r="H23" s="10">
        <f>SUM(E23+123)</f>
        <v>1025</v>
      </c>
      <c r="I23" s="10">
        <f>SUM(E23+168)</f>
        <v>1070</v>
      </c>
      <c r="J23" s="10">
        <f>SUM(E23+225)</f>
        <v>1127</v>
      </c>
      <c r="K23" s="10">
        <f>SUM(E23+281)</f>
        <v>1183</v>
      </c>
      <c r="L23" s="10">
        <f>SUM(E23+348)</f>
        <v>1250</v>
      </c>
      <c r="M23" s="10">
        <f>SUM(E23+383)</f>
        <v>1285</v>
      </c>
      <c r="N23" s="10">
        <f>SUM(E23+450)</f>
        <v>1352</v>
      </c>
      <c r="O23" s="3">
        <v>2.25</v>
      </c>
      <c r="P23" s="11" t="s">
        <v>31</v>
      </c>
      <c r="Q23" s="11" t="s">
        <v>22</v>
      </c>
      <c r="R23" s="11" t="s">
        <v>27</v>
      </c>
      <c r="S23" s="11" t="s">
        <v>23</v>
      </c>
      <c r="T23" s="11" t="s">
        <v>30</v>
      </c>
      <c r="U23" s="11" t="s">
        <v>25</v>
      </c>
      <c r="V23" s="3">
        <v>400</v>
      </c>
    </row>
    <row r="24" spans="2:22" x14ac:dyDescent="0.25">
      <c r="B24" s="8" t="s">
        <v>20</v>
      </c>
      <c r="C24" s="8" t="s">
        <v>58</v>
      </c>
      <c r="D24" s="8" t="s">
        <v>42</v>
      </c>
      <c r="E24" s="9">
        <v>1095</v>
      </c>
      <c r="F24" s="10">
        <f>SUM(E24+81)</f>
        <v>1176</v>
      </c>
      <c r="G24" s="10">
        <f>SUM(E24+130)</f>
        <v>1225</v>
      </c>
      <c r="H24" s="10">
        <f>SUM(E24+178)</f>
        <v>1273</v>
      </c>
      <c r="I24" s="10">
        <f>SUM(E24+243)</f>
        <v>1338</v>
      </c>
      <c r="J24" s="10">
        <f>SUM(E24+325)</f>
        <v>1420</v>
      </c>
      <c r="K24" s="10">
        <f>SUM(E24+406)</f>
        <v>1501</v>
      </c>
      <c r="L24" s="10">
        <f>SUM(E24+503)</f>
        <v>1598</v>
      </c>
      <c r="M24" s="10">
        <f>SUM(E24+568)</f>
        <v>1663</v>
      </c>
      <c r="N24" s="10">
        <f>SUM(E24+650)</f>
        <v>1745</v>
      </c>
      <c r="O24" s="3">
        <v>3.25</v>
      </c>
      <c r="P24" s="11" t="s">
        <v>32</v>
      </c>
      <c r="Q24" s="11" t="s">
        <v>22</v>
      </c>
      <c r="R24" s="11" t="s">
        <v>29</v>
      </c>
      <c r="S24" s="11" t="s">
        <v>23</v>
      </c>
      <c r="T24" s="11" t="s">
        <v>30</v>
      </c>
      <c r="U24" s="11" t="s">
        <v>25</v>
      </c>
      <c r="V24" s="3">
        <v>750</v>
      </c>
    </row>
    <row r="25" spans="2:22" x14ac:dyDescent="0.25">
      <c r="B25" s="13"/>
      <c r="C25" s="13"/>
      <c r="D25" s="13"/>
    </row>
    <row r="26" spans="2:22" ht="20.25" x14ac:dyDescent="0.3">
      <c r="B26" s="5" t="s">
        <v>87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8" spans="2:22" x14ac:dyDescent="0.25">
      <c r="B28" s="8" t="s">
        <v>43</v>
      </c>
      <c r="C28" s="8"/>
    </row>
    <row r="29" spans="2:22" x14ac:dyDescent="0.25">
      <c r="B29" s="8" t="s">
        <v>20</v>
      </c>
      <c r="C29" s="8" t="s">
        <v>59</v>
      </c>
      <c r="D29" s="8" t="s">
        <v>21</v>
      </c>
      <c r="E29" s="9">
        <v>680</v>
      </c>
      <c r="F29" s="10">
        <f>SUM(E29+43)</f>
        <v>723</v>
      </c>
      <c r="G29" s="10">
        <f>SUM(E29+70)</f>
        <v>750</v>
      </c>
      <c r="H29" s="10">
        <f>SUM(E29+96)</f>
        <v>776</v>
      </c>
      <c r="I29" s="10">
        <f>SUM(E29+131)</f>
        <v>811</v>
      </c>
      <c r="J29" s="10">
        <f>SUM(E29+175)</f>
        <v>855</v>
      </c>
      <c r="K29" s="10">
        <f>SUM(E29+218)</f>
        <v>898</v>
      </c>
      <c r="L29" s="10">
        <f>SUM(E29+271)</f>
        <v>951</v>
      </c>
      <c r="M29" s="10">
        <f>SUM(E29+306)</f>
        <v>986</v>
      </c>
      <c r="N29" s="10">
        <f>SUM(E29+350)</f>
        <v>1030</v>
      </c>
      <c r="O29" s="3">
        <v>1.75</v>
      </c>
      <c r="P29" s="11" t="s">
        <v>33</v>
      </c>
      <c r="Q29" s="11" t="s">
        <v>41</v>
      </c>
      <c r="R29" s="11" t="s">
        <v>40</v>
      </c>
      <c r="S29" s="11" t="s">
        <v>23</v>
      </c>
      <c r="T29" s="11" t="s">
        <v>24</v>
      </c>
      <c r="U29" s="11" t="s">
        <v>25</v>
      </c>
      <c r="V29" s="3">
        <v>400</v>
      </c>
    </row>
    <row r="30" spans="2:22" x14ac:dyDescent="0.25">
      <c r="B30" s="8" t="s">
        <v>20</v>
      </c>
      <c r="C30" s="8" t="s">
        <v>60</v>
      </c>
      <c r="D30" s="8" t="s">
        <v>21</v>
      </c>
      <c r="E30" s="9">
        <v>712</v>
      </c>
      <c r="F30" s="10">
        <f>SUM(E30+43)</f>
        <v>755</v>
      </c>
      <c r="G30" s="10">
        <f>SUM(E30+70)</f>
        <v>782</v>
      </c>
      <c r="H30" s="10">
        <f>SUM(E30+96)</f>
        <v>808</v>
      </c>
      <c r="I30" s="10">
        <f>SUM(E30+131)</f>
        <v>843</v>
      </c>
      <c r="J30" s="10">
        <f>SUM(E30+175)</f>
        <v>887</v>
      </c>
      <c r="K30" s="10">
        <f>SUM(E30+218)</f>
        <v>930</v>
      </c>
      <c r="L30" s="10">
        <f>SUM(E30+271)</f>
        <v>983</v>
      </c>
      <c r="M30" s="10">
        <f>SUM(E30+306)</f>
        <v>1018</v>
      </c>
      <c r="N30" s="10">
        <f>SUM(E30+350)</f>
        <v>1062</v>
      </c>
      <c r="O30" s="3">
        <v>1.75</v>
      </c>
      <c r="P30" s="11" t="s">
        <v>26</v>
      </c>
      <c r="Q30" s="11" t="s">
        <v>41</v>
      </c>
      <c r="R30" s="11" t="s">
        <v>27</v>
      </c>
      <c r="S30" s="11" t="s">
        <v>23</v>
      </c>
      <c r="T30" s="11" t="s">
        <v>24</v>
      </c>
      <c r="U30" s="11" t="s">
        <v>25</v>
      </c>
      <c r="V30" s="3">
        <v>400</v>
      </c>
    </row>
    <row r="31" spans="2:22" x14ac:dyDescent="0.25">
      <c r="B31" s="8" t="s">
        <v>20</v>
      </c>
      <c r="C31" s="8" t="s">
        <v>61</v>
      </c>
      <c r="D31" s="8" t="s">
        <v>21</v>
      </c>
      <c r="E31" s="9">
        <v>680</v>
      </c>
      <c r="F31" s="10">
        <f>SUM(E31+62)</f>
        <v>742</v>
      </c>
      <c r="G31" s="10">
        <f>SUM(E31+100)</f>
        <v>780</v>
      </c>
      <c r="H31" s="10">
        <f>SUM(E31+137)</f>
        <v>817</v>
      </c>
      <c r="I31" s="10">
        <f>SUM(E31+187)</f>
        <v>867</v>
      </c>
      <c r="J31" s="10">
        <f>SUM(E31+250)</f>
        <v>930</v>
      </c>
      <c r="K31" s="10">
        <f>SUM(E31+312)</f>
        <v>992</v>
      </c>
      <c r="L31" s="10">
        <f>SUM(E31+387)</f>
        <v>1067</v>
      </c>
      <c r="M31" s="10">
        <f>SUM(E31+437)</f>
        <v>1117</v>
      </c>
      <c r="N31" s="10">
        <f>SUM(E31+500)</f>
        <v>1180</v>
      </c>
      <c r="O31" s="12">
        <v>2.5</v>
      </c>
      <c r="P31" s="11" t="s">
        <v>28</v>
      </c>
      <c r="Q31" s="11" t="s">
        <v>41</v>
      </c>
      <c r="R31" s="11" t="s">
        <v>29</v>
      </c>
      <c r="S31" s="11" t="s">
        <v>23</v>
      </c>
      <c r="T31" s="11" t="s">
        <v>24</v>
      </c>
      <c r="U31" s="11" t="s">
        <v>25</v>
      </c>
      <c r="V31" s="3">
        <v>400</v>
      </c>
    </row>
    <row r="32" spans="2:22" x14ac:dyDescent="0.25">
      <c r="B32" s="8" t="s">
        <v>20</v>
      </c>
      <c r="C32" s="8" t="s">
        <v>62</v>
      </c>
      <c r="D32" s="8" t="s">
        <v>21</v>
      </c>
      <c r="E32" s="9">
        <v>712</v>
      </c>
      <c r="F32" s="10">
        <f>SUM(E32+43)</f>
        <v>755</v>
      </c>
      <c r="G32" s="10">
        <f>SUM(E32+70)</f>
        <v>782</v>
      </c>
      <c r="H32" s="10">
        <f>SUM(E32+96)</f>
        <v>808</v>
      </c>
      <c r="I32" s="10">
        <f>SUM(E32+131)</f>
        <v>843</v>
      </c>
      <c r="J32" s="10">
        <f>SUM(E32+175)</f>
        <v>887</v>
      </c>
      <c r="K32" s="10">
        <f>SUM(E32+218)</f>
        <v>930</v>
      </c>
      <c r="L32" s="10">
        <f>SUM(E32+271)</f>
        <v>983</v>
      </c>
      <c r="M32" s="10">
        <f>SUM(E32+306)</f>
        <v>1018</v>
      </c>
      <c r="N32" s="10">
        <f>SUM(E32+350)</f>
        <v>1062</v>
      </c>
      <c r="O32" s="3">
        <v>1.75</v>
      </c>
      <c r="P32" s="11" t="s">
        <v>33</v>
      </c>
      <c r="Q32" s="11" t="s">
        <v>22</v>
      </c>
      <c r="R32" s="11" t="s">
        <v>40</v>
      </c>
      <c r="S32" s="11" t="s">
        <v>23</v>
      </c>
      <c r="T32" s="11" t="s">
        <v>24</v>
      </c>
      <c r="U32" s="11" t="s">
        <v>25</v>
      </c>
      <c r="V32" s="3">
        <v>400</v>
      </c>
    </row>
    <row r="33" spans="2:22" x14ac:dyDescent="0.25">
      <c r="B33" s="8" t="s">
        <v>20</v>
      </c>
      <c r="C33" s="8" t="s">
        <v>64</v>
      </c>
      <c r="D33" s="8" t="s">
        <v>21</v>
      </c>
      <c r="E33" s="9">
        <v>835</v>
      </c>
      <c r="F33" s="10">
        <f>SUM(E33+43)</f>
        <v>878</v>
      </c>
      <c r="G33" s="10">
        <f>SUM(E33+70)</f>
        <v>905</v>
      </c>
      <c r="H33" s="10">
        <f>SUM(E33+96)</f>
        <v>931</v>
      </c>
      <c r="I33" s="10">
        <f>SUM(E33+131)</f>
        <v>966</v>
      </c>
      <c r="J33" s="10">
        <f>SUM(E33+175)</f>
        <v>1010</v>
      </c>
      <c r="K33" s="10">
        <f>SUM(E33+218)</f>
        <v>1053</v>
      </c>
      <c r="L33" s="10">
        <f>SUM(E33+271)</f>
        <v>1106</v>
      </c>
      <c r="M33" s="10">
        <f>SUM(E33+306)</f>
        <v>1141</v>
      </c>
      <c r="N33" s="10">
        <f>SUM(E33+350)</f>
        <v>1185</v>
      </c>
      <c r="O33" s="3">
        <v>1.75</v>
      </c>
      <c r="P33" s="11" t="s">
        <v>26</v>
      </c>
      <c r="Q33" s="11" t="s">
        <v>22</v>
      </c>
      <c r="R33" s="11" t="s">
        <v>27</v>
      </c>
      <c r="S33" s="11" t="s">
        <v>23</v>
      </c>
      <c r="T33" s="11" t="s">
        <v>24</v>
      </c>
      <c r="U33" s="11" t="s">
        <v>25</v>
      </c>
      <c r="V33" s="3">
        <v>750</v>
      </c>
    </row>
    <row r="34" spans="2:22" x14ac:dyDescent="0.25">
      <c r="B34" s="8" t="s">
        <v>20</v>
      </c>
      <c r="C34" s="8" t="s">
        <v>63</v>
      </c>
      <c r="D34" s="8" t="s">
        <v>21</v>
      </c>
      <c r="E34" s="9">
        <v>835</v>
      </c>
      <c r="F34" s="10">
        <f>SUM(E34+62)</f>
        <v>897</v>
      </c>
      <c r="G34" s="10">
        <f>SUM(E34+100)</f>
        <v>935</v>
      </c>
      <c r="H34" s="10">
        <f>SUM(E34+137)</f>
        <v>972</v>
      </c>
      <c r="I34" s="10">
        <f>SUM(E34+187)</f>
        <v>1022</v>
      </c>
      <c r="J34" s="10">
        <f>SUM(E34+250)</f>
        <v>1085</v>
      </c>
      <c r="K34" s="10">
        <f>SUM(E34+312)</f>
        <v>1147</v>
      </c>
      <c r="L34" s="10">
        <f>SUM(E34+387)</f>
        <v>1222</v>
      </c>
      <c r="M34" s="10">
        <f>SUM(E34+437)</f>
        <v>1272</v>
      </c>
      <c r="N34" s="10">
        <f>SUM(E34+500)</f>
        <v>1335</v>
      </c>
      <c r="O34" s="12">
        <v>2.5</v>
      </c>
      <c r="P34" s="11" t="s">
        <v>28</v>
      </c>
      <c r="Q34" s="11" t="s">
        <v>22</v>
      </c>
      <c r="R34" s="11" t="s">
        <v>29</v>
      </c>
      <c r="S34" s="11" t="s">
        <v>23</v>
      </c>
      <c r="T34" s="11" t="s">
        <v>24</v>
      </c>
      <c r="U34" s="11" t="s">
        <v>25</v>
      </c>
      <c r="V34" s="3">
        <v>750</v>
      </c>
    </row>
    <row r="35" spans="2:22" x14ac:dyDescent="0.25"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2"/>
      <c r="P35" s="11"/>
      <c r="Q35" s="11"/>
      <c r="R35" s="11"/>
      <c r="S35" s="11"/>
      <c r="T35" s="11"/>
      <c r="U35" s="11"/>
    </row>
    <row r="36" spans="2:22" x14ac:dyDescent="0.25">
      <c r="B36" s="8" t="s">
        <v>44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2"/>
      <c r="P36" s="11"/>
      <c r="Q36" s="11"/>
      <c r="R36" s="11"/>
      <c r="S36" s="11"/>
      <c r="T36" s="11"/>
      <c r="U36" s="11"/>
    </row>
    <row r="37" spans="2:22" x14ac:dyDescent="0.25">
      <c r="B37" s="8" t="s">
        <v>20</v>
      </c>
      <c r="C37" s="8" t="s">
        <v>65</v>
      </c>
      <c r="D37" s="8" t="s">
        <v>42</v>
      </c>
      <c r="E37" s="9">
        <v>788</v>
      </c>
      <c r="F37" s="10">
        <f>SUM(E37+56)</f>
        <v>844</v>
      </c>
      <c r="G37" s="10">
        <f>SUM(E37+90)</f>
        <v>878</v>
      </c>
      <c r="H37" s="10">
        <f>SUM(E37+123)</f>
        <v>911</v>
      </c>
      <c r="I37" s="10">
        <f>SUM(E37+168)</f>
        <v>956</v>
      </c>
      <c r="J37" s="10">
        <f>SUM(E37+225)</f>
        <v>1013</v>
      </c>
      <c r="K37" s="10">
        <f>SUM(E37+281)</f>
        <v>1069</v>
      </c>
      <c r="L37" s="10">
        <f>SUM(E37+348)</f>
        <v>1136</v>
      </c>
      <c r="M37" s="10">
        <f>SUM(E37+383)</f>
        <v>1171</v>
      </c>
      <c r="N37" s="10">
        <f>SUM(E37+450)</f>
        <v>1238</v>
      </c>
      <c r="O37" s="3">
        <v>2.25</v>
      </c>
      <c r="P37" s="11" t="s">
        <v>36</v>
      </c>
      <c r="Q37" s="11" t="s">
        <v>41</v>
      </c>
      <c r="R37" s="11" t="s">
        <v>40</v>
      </c>
      <c r="S37" s="11" t="s">
        <v>23</v>
      </c>
      <c r="T37" s="11" t="s">
        <v>30</v>
      </c>
      <c r="U37" s="11" t="s">
        <v>25</v>
      </c>
      <c r="V37" s="3">
        <v>400</v>
      </c>
    </row>
    <row r="38" spans="2:22" x14ac:dyDescent="0.25">
      <c r="B38" s="8" t="s">
        <v>20</v>
      </c>
      <c r="C38" s="8" t="s">
        <v>69</v>
      </c>
      <c r="D38" s="8" t="s">
        <v>42</v>
      </c>
      <c r="E38" s="9">
        <v>812</v>
      </c>
      <c r="F38" s="10">
        <f>SUM(E38+56)</f>
        <v>868</v>
      </c>
      <c r="G38" s="10">
        <f>SUM(E38+90)</f>
        <v>902</v>
      </c>
      <c r="H38" s="10">
        <f>SUM(E38+123)</f>
        <v>935</v>
      </c>
      <c r="I38" s="10">
        <f>SUM(E38+168)</f>
        <v>980</v>
      </c>
      <c r="J38" s="10">
        <f>SUM(E38+225)</f>
        <v>1037</v>
      </c>
      <c r="K38" s="10">
        <f>SUM(E38+281)</f>
        <v>1093</v>
      </c>
      <c r="L38" s="10">
        <f>SUM(E38+348)</f>
        <v>1160</v>
      </c>
      <c r="M38" s="10">
        <f>SUM(E38+383)</f>
        <v>1195</v>
      </c>
      <c r="N38" s="10">
        <f>SUM(E38+450)</f>
        <v>1262</v>
      </c>
      <c r="O38" s="3">
        <v>2.25</v>
      </c>
      <c r="P38" s="11" t="s">
        <v>31</v>
      </c>
      <c r="Q38" s="11" t="s">
        <v>41</v>
      </c>
      <c r="R38" s="11" t="s">
        <v>27</v>
      </c>
      <c r="S38" s="11" t="s">
        <v>23</v>
      </c>
      <c r="T38" s="11" t="s">
        <v>30</v>
      </c>
      <c r="U38" s="11" t="s">
        <v>25</v>
      </c>
      <c r="V38" s="3">
        <v>400</v>
      </c>
    </row>
    <row r="39" spans="2:22" x14ac:dyDescent="0.25">
      <c r="B39" s="8" t="s">
        <v>20</v>
      </c>
      <c r="C39" s="8" t="s">
        <v>70</v>
      </c>
      <c r="D39" s="8" t="s">
        <v>42</v>
      </c>
      <c r="E39" s="9">
        <v>788</v>
      </c>
      <c r="F39" s="10">
        <f>SUM(E39+81)</f>
        <v>869</v>
      </c>
      <c r="G39" s="10">
        <f>SUM(E39+130)</f>
        <v>918</v>
      </c>
      <c r="H39" s="10">
        <f>SUM(E39+178)</f>
        <v>966</v>
      </c>
      <c r="I39" s="10">
        <f>SUM(E39+243)</f>
        <v>1031</v>
      </c>
      <c r="J39" s="10">
        <f>SUM(E39+325)</f>
        <v>1113</v>
      </c>
      <c r="K39" s="10">
        <f>SUM(E39+406)</f>
        <v>1194</v>
      </c>
      <c r="L39" s="10">
        <f>SUM(E39+503)</f>
        <v>1291</v>
      </c>
      <c r="M39" s="10">
        <f>SUM(E39+568)</f>
        <v>1356</v>
      </c>
      <c r="N39" s="10">
        <f>SUM(E39+650)</f>
        <v>1438</v>
      </c>
      <c r="O39" s="3">
        <v>3.25</v>
      </c>
      <c r="P39" s="11" t="s">
        <v>32</v>
      </c>
      <c r="Q39" s="11" t="s">
        <v>41</v>
      </c>
      <c r="R39" s="11" t="s">
        <v>29</v>
      </c>
      <c r="S39" s="11" t="s">
        <v>23</v>
      </c>
      <c r="T39" s="11" t="s">
        <v>30</v>
      </c>
      <c r="U39" s="11" t="s">
        <v>25</v>
      </c>
      <c r="V39" s="3">
        <v>400</v>
      </c>
    </row>
    <row r="40" spans="2:22" x14ac:dyDescent="0.25">
      <c r="B40" s="8" t="s">
        <v>20</v>
      </c>
      <c r="C40" s="8" t="s">
        <v>67</v>
      </c>
      <c r="D40" s="8" t="s">
        <v>42</v>
      </c>
      <c r="E40" s="9">
        <v>812</v>
      </c>
      <c r="F40" s="10">
        <f>SUM(E40+56)</f>
        <v>868</v>
      </c>
      <c r="G40" s="10">
        <f>SUM(E40+90)</f>
        <v>902</v>
      </c>
      <c r="H40" s="10">
        <f>SUM(E40+123)</f>
        <v>935</v>
      </c>
      <c r="I40" s="10">
        <f>SUM(E40+168)</f>
        <v>980</v>
      </c>
      <c r="J40" s="10">
        <f>SUM(E40+225)</f>
        <v>1037</v>
      </c>
      <c r="K40" s="10">
        <f>SUM(E40+281)</f>
        <v>1093</v>
      </c>
      <c r="L40" s="10">
        <f>SUM(E40+348)</f>
        <v>1160</v>
      </c>
      <c r="M40" s="10">
        <f>SUM(E40+383)</f>
        <v>1195</v>
      </c>
      <c r="N40" s="10">
        <f>SUM(E40+450)</f>
        <v>1262</v>
      </c>
      <c r="O40" s="3">
        <v>2.25</v>
      </c>
      <c r="P40" s="11" t="s">
        <v>36</v>
      </c>
      <c r="Q40" s="11" t="s">
        <v>22</v>
      </c>
      <c r="R40" s="11" t="s">
        <v>40</v>
      </c>
      <c r="S40" s="11" t="s">
        <v>23</v>
      </c>
      <c r="T40" s="11" t="s">
        <v>30</v>
      </c>
      <c r="U40" s="11" t="s">
        <v>25</v>
      </c>
      <c r="V40" s="3">
        <v>400</v>
      </c>
    </row>
    <row r="41" spans="2:22" x14ac:dyDescent="0.25">
      <c r="B41" s="8" t="s">
        <v>20</v>
      </c>
      <c r="C41" s="8" t="s">
        <v>66</v>
      </c>
      <c r="D41" s="8" t="s">
        <v>42</v>
      </c>
      <c r="E41" s="9">
        <v>1005</v>
      </c>
      <c r="F41" s="10">
        <f>SUM(E41+56)</f>
        <v>1061</v>
      </c>
      <c r="G41" s="10">
        <f>SUM(E41+90)</f>
        <v>1095</v>
      </c>
      <c r="H41" s="10">
        <f>SUM(E41+123)</f>
        <v>1128</v>
      </c>
      <c r="I41" s="10">
        <f>SUM(E41+168)</f>
        <v>1173</v>
      </c>
      <c r="J41" s="10">
        <f>SUM(E41+225)</f>
        <v>1230</v>
      </c>
      <c r="K41" s="10">
        <f>SUM(E41+281)</f>
        <v>1286</v>
      </c>
      <c r="L41" s="10">
        <f>SUM(E41+348)</f>
        <v>1353</v>
      </c>
      <c r="M41" s="10">
        <f>SUM(E41+383)</f>
        <v>1388</v>
      </c>
      <c r="N41" s="10">
        <f>SUM(E41+450)</f>
        <v>1455</v>
      </c>
      <c r="O41" s="3">
        <v>2.25</v>
      </c>
      <c r="P41" s="11" t="s">
        <v>31</v>
      </c>
      <c r="Q41" s="11" t="s">
        <v>22</v>
      </c>
      <c r="R41" s="11" t="s">
        <v>27</v>
      </c>
      <c r="S41" s="11" t="s">
        <v>23</v>
      </c>
      <c r="T41" s="11" t="s">
        <v>30</v>
      </c>
      <c r="U41" s="11" t="s">
        <v>25</v>
      </c>
      <c r="V41" s="3">
        <v>750</v>
      </c>
    </row>
    <row r="42" spans="2:22" x14ac:dyDescent="0.25">
      <c r="B42" s="8" t="s">
        <v>20</v>
      </c>
      <c r="C42" s="8" t="s">
        <v>68</v>
      </c>
      <c r="D42" s="8" t="s">
        <v>42</v>
      </c>
      <c r="E42" s="9">
        <v>1005</v>
      </c>
      <c r="F42" s="10">
        <f>SUM(E42+81)</f>
        <v>1086</v>
      </c>
      <c r="G42" s="10">
        <f>SUM(E42+130)</f>
        <v>1135</v>
      </c>
      <c r="H42" s="10">
        <f>SUM(E42+178)</f>
        <v>1183</v>
      </c>
      <c r="I42" s="10">
        <f>SUM(E42+243)</f>
        <v>1248</v>
      </c>
      <c r="J42" s="10">
        <f>SUM(E42+325)</f>
        <v>1330</v>
      </c>
      <c r="K42" s="10">
        <f>SUM(E42+406)</f>
        <v>1411</v>
      </c>
      <c r="L42" s="10">
        <f>SUM(E42+503)</f>
        <v>1508</v>
      </c>
      <c r="M42" s="10">
        <f>SUM(E42+568)</f>
        <v>1573</v>
      </c>
      <c r="N42" s="10">
        <f>SUM(E42+650)</f>
        <v>1655</v>
      </c>
      <c r="O42" s="3">
        <v>3.25</v>
      </c>
      <c r="P42" s="11" t="s">
        <v>32</v>
      </c>
      <c r="Q42" s="11" t="s">
        <v>22</v>
      </c>
      <c r="R42" s="11" t="s">
        <v>29</v>
      </c>
      <c r="S42" s="11" t="s">
        <v>23</v>
      </c>
      <c r="T42" s="11" t="s">
        <v>30</v>
      </c>
      <c r="U42" s="11" t="s">
        <v>25</v>
      </c>
      <c r="V42" s="3">
        <v>750</v>
      </c>
    </row>
    <row r="44" spans="2:22" ht="20.25" x14ac:dyDescent="0.3">
      <c r="B44" s="5" t="s">
        <v>88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22" x14ac:dyDescent="0.25">
      <c r="E45" s="14"/>
    </row>
    <row r="46" spans="2:22" x14ac:dyDescent="0.25">
      <c r="B46" s="8" t="s">
        <v>43</v>
      </c>
      <c r="C46" s="8"/>
    </row>
    <row r="47" spans="2:22" x14ac:dyDescent="0.25">
      <c r="B47" s="8" t="s">
        <v>20</v>
      </c>
      <c r="C47" s="8" t="s">
        <v>72</v>
      </c>
      <c r="D47" s="8" t="s">
        <v>71</v>
      </c>
      <c r="E47" s="9">
        <v>977</v>
      </c>
      <c r="F47" s="10">
        <f>SUM(E47+43)</f>
        <v>1020</v>
      </c>
      <c r="G47" s="10">
        <f>SUM(E47+70)</f>
        <v>1047</v>
      </c>
      <c r="H47" s="10">
        <f>SUM(E47+96)</f>
        <v>1073</v>
      </c>
      <c r="I47" s="10">
        <f>SUM(E47+131)</f>
        <v>1108</v>
      </c>
      <c r="J47" s="10">
        <f>SUM(E47+175)</f>
        <v>1152</v>
      </c>
      <c r="K47" s="10">
        <f>SUM(E47+218)</f>
        <v>1195</v>
      </c>
      <c r="L47" s="10">
        <f>SUM(E47+271)</f>
        <v>1248</v>
      </c>
      <c r="M47" s="10">
        <f>SUM(E47+306)</f>
        <v>1283</v>
      </c>
      <c r="N47" s="10">
        <f>SUM(E47+350)</f>
        <v>1327</v>
      </c>
      <c r="O47" s="3">
        <v>1.75</v>
      </c>
      <c r="P47" s="11" t="s">
        <v>45</v>
      </c>
      <c r="Q47" s="11" t="s">
        <v>41</v>
      </c>
      <c r="R47" s="11" t="s">
        <v>85</v>
      </c>
      <c r="S47" s="11" t="s">
        <v>23</v>
      </c>
      <c r="T47" s="11" t="s">
        <v>24</v>
      </c>
      <c r="U47" s="11" t="s">
        <v>25</v>
      </c>
      <c r="V47" s="3">
        <v>750</v>
      </c>
    </row>
    <row r="48" spans="2:22" x14ac:dyDescent="0.25">
      <c r="B48" s="8" t="s">
        <v>20</v>
      </c>
      <c r="C48" s="8" t="s">
        <v>73</v>
      </c>
      <c r="D48" s="8" t="s">
        <v>71</v>
      </c>
      <c r="E48" s="9">
        <v>1157</v>
      </c>
      <c r="F48" s="10">
        <f>SUM(E48+43)</f>
        <v>1200</v>
      </c>
      <c r="G48" s="10">
        <f>SUM(E48+70)</f>
        <v>1227</v>
      </c>
      <c r="H48" s="10">
        <f>SUM(E48+96)</f>
        <v>1253</v>
      </c>
      <c r="I48" s="10">
        <f>SUM(E48+131)</f>
        <v>1288</v>
      </c>
      <c r="J48" s="10">
        <f>SUM(E48+175)</f>
        <v>1332</v>
      </c>
      <c r="K48" s="10">
        <f>SUM(E48+218)</f>
        <v>1375</v>
      </c>
      <c r="L48" s="10">
        <f>SUM(E48+271)</f>
        <v>1428</v>
      </c>
      <c r="M48" s="10">
        <f>SUM(E48+306)</f>
        <v>1463</v>
      </c>
      <c r="N48" s="10">
        <f t="shared" ref="N48" si="0">SUM(E48+350)</f>
        <v>1507</v>
      </c>
      <c r="O48" s="3">
        <v>1.75</v>
      </c>
      <c r="P48" s="11" t="s">
        <v>34</v>
      </c>
      <c r="Q48" s="11" t="s">
        <v>41</v>
      </c>
      <c r="R48" s="11" t="s">
        <v>85</v>
      </c>
      <c r="S48" s="11" t="s">
        <v>23</v>
      </c>
      <c r="T48" s="11" t="s">
        <v>24</v>
      </c>
      <c r="U48" s="11" t="s">
        <v>25</v>
      </c>
      <c r="V48" s="3">
        <v>750</v>
      </c>
    </row>
    <row r="49" spans="2:22" x14ac:dyDescent="0.25">
      <c r="B49" s="8" t="s">
        <v>20</v>
      </c>
      <c r="C49" s="8" t="s">
        <v>74</v>
      </c>
      <c r="D49" s="8" t="s">
        <v>71</v>
      </c>
      <c r="E49" s="9">
        <v>1067</v>
      </c>
      <c r="F49" s="10">
        <f>SUM(E49+62)</f>
        <v>1129</v>
      </c>
      <c r="G49" s="10">
        <f>SUM(E49+100)</f>
        <v>1167</v>
      </c>
      <c r="H49" s="10">
        <f>SUM(E49+137)</f>
        <v>1204</v>
      </c>
      <c r="I49" s="10">
        <f>SUM(E49+187)</f>
        <v>1254</v>
      </c>
      <c r="J49" s="10">
        <f>SUM(E49+250)</f>
        <v>1317</v>
      </c>
      <c r="K49" s="10">
        <f>SUM(E49+312)</f>
        <v>1379</v>
      </c>
      <c r="L49" s="10">
        <f>SUM(E49+387)</f>
        <v>1454</v>
      </c>
      <c r="M49" s="10">
        <f>SUM(E49+437)</f>
        <v>1504</v>
      </c>
      <c r="N49" s="10">
        <f>SUM(E49+500)</f>
        <v>1567</v>
      </c>
      <c r="O49" s="12">
        <v>2.5</v>
      </c>
      <c r="P49" s="11" t="s">
        <v>35</v>
      </c>
      <c r="Q49" s="11" t="s">
        <v>41</v>
      </c>
      <c r="R49" s="11" t="s">
        <v>85</v>
      </c>
      <c r="S49" s="11" t="s">
        <v>23</v>
      </c>
      <c r="T49" s="11" t="s">
        <v>24</v>
      </c>
      <c r="U49" s="11" t="s">
        <v>25</v>
      </c>
      <c r="V49" s="3">
        <v>750</v>
      </c>
    </row>
    <row r="50" spans="2:22" x14ac:dyDescent="0.25">
      <c r="B50" s="8" t="s">
        <v>20</v>
      </c>
      <c r="C50" s="8" t="s">
        <v>75</v>
      </c>
      <c r="D50" s="8" t="s">
        <v>71</v>
      </c>
      <c r="E50" s="9">
        <v>1067</v>
      </c>
      <c r="F50" s="10">
        <f>SUM(E50+43)</f>
        <v>1110</v>
      </c>
      <c r="G50" s="10">
        <f>SUM(E50+70)</f>
        <v>1137</v>
      </c>
      <c r="H50" s="10">
        <f>SUM(E50+96)</f>
        <v>1163</v>
      </c>
      <c r="I50" s="10">
        <f>SUM(E50+131)</f>
        <v>1198</v>
      </c>
      <c r="J50" s="10">
        <f>SUM(E50+175)</f>
        <v>1242</v>
      </c>
      <c r="K50" s="10">
        <f>SUM(E50+218)</f>
        <v>1285</v>
      </c>
      <c r="L50" s="10">
        <f>SUM(E50+271)</f>
        <v>1338</v>
      </c>
      <c r="M50" s="10">
        <f>SUM(E50+306)</f>
        <v>1373</v>
      </c>
      <c r="N50" s="10">
        <f>SUM(E50+350)</f>
        <v>1417</v>
      </c>
      <c r="O50" s="3">
        <v>1.75</v>
      </c>
      <c r="P50" s="11" t="s">
        <v>45</v>
      </c>
      <c r="Q50" s="11" t="s">
        <v>22</v>
      </c>
      <c r="R50" s="11" t="s">
        <v>85</v>
      </c>
      <c r="S50" s="11" t="s">
        <v>23</v>
      </c>
      <c r="T50" s="11" t="s">
        <v>24</v>
      </c>
      <c r="U50" s="11" t="s">
        <v>25</v>
      </c>
      <c r="V50" s="3">
        <v>750</v>
      </c>
    </row>
    <row r="51" spans="2:22" x14ac:dyDescent="0.25">
      <c r="B51" s="8" t="s">
        <v>20</v>
      </c>
      <c r="C51" s="8" t="s">
        <v>76</v>
      </c>
      <c r="D51" s="8" t="s">
        <v>77</v>
      </c>
      <c r="E51" s="9">
        <v>1247</v>
      </c>
      <c r="F51" s="10">
        <f>SUM(E51+43)</f>
        <v>1290</v>
      </c>
      <c r="G51" s="10">
        <f>SUM(E51+70)</f>
        <v>1317</v>
      </c>
      <c r="H51" s="10">
        <f>SUM(E51+96)</f>
        <v>1343</v>
      </c>
      <c r="I51" s="10">
        <f>SUM(E51+131)</f>
        <v>1378</v>
      </c>
      <c r="J51" s="10">
        <f>SUM(E51+175)</f>
        <v>1422</v>
      </c>
      <c r="K51" s="10">
        <f>SUM(E51+218)</f>
        <v>1465</v>
      </c>
      <c r="L51" s="10">
        <f>SUM(E51+271)</f>
        <v>1518</v>
      </c>
      <c r="M51" s="10">
        <f>SUM(E51+306)</f>
        <v>1553</v>
      </c>
      <c r="N51" s="10">
        <f>SUM(E51+350)</f>
        <v>1597</v>
      </c>
      <c r="O51" s="3">
        <v>1.75</v>
      </c>
      <c r="P51" s="11" t="s">
        <v>34</v>
      </c>
      <c r="Q51" s="11" t="s">
        <v>22</v>
      </c>
      <c r="R51" s="11" t="s">
        <v>85</v>
      </c>
      <c r="S51" s="11" t="s">
        <v>23</v>
      </c>
      <c r="T51" s="11" t="s">
        <v>24</v>
      </c>
      <c r="U51" s="11" t="s">
        <v>25</v>
      </c>
      <c r="V51" s="3">
        <v>750</v>
      </c>
    </row>
    <row r="53" spans="2:22" x14ac:dyDescent="0.25">
      <c r="B53" s="8" t="s">
        <v>44</v>
      </c>
      <c r="C53" s="8"/>
    </row>
    <row r="54" spans="2:22" x14ac:dyDescent="0.25">
      <c r="B54" s="8" t="s">
        <v>20</v>
      </c>
      <c r="C54" s="8" t="s">
        <v>78</v>
      </c>
      <c r="D54" s="8" t="s">
        <v>79</v>
      </c>
      <c r="E54" s="9">
        <v>1067</v>
      </c>
      <c r="F54" s="10">
        <f>SUM(E54+56)</f>
        <v>1123</v>
      </c>
      <c r="G54" s="10">
        <f>SUM(E54+90)</f>
        <v>1157</v>
      </c>
      <c r="H54" s="10">
        <f>SUM(E54+123)</f>
        <v>1190</v>
      </c>
      <c r="I54" s="10">
        <f>SUM(E54+168)</f>
        <v>1235</v>
      </c>
      <c r="J54" s="10">
        <f>SUM(E54+225)</f>
        <v>1292</v>
      </c>
      <c r="K54" s="10">
        <f>SUM(E54+281)</f>
        <v>1348</v>
      </c>
      <c r="L54" s="10">
        <f>SUM(E54+348)</f>
        <v>1415</v>
      </c>
      <c r="M54" s="10">
        <f>SUM(E54+383)</f>
        <v>1450</v>
      </c>
      <c r="N54" s="10">
        <f>SUM(E54+450)</f>
        <v>1517</v>
      </c>
      <c r="O54" s="3">
        <v>2.25</v>
      </c>
      <c r="P54" s="11" t="s">
        <v>46</v>
      </c>
      <c r="Q54" s="11" t="s">
        <v>41</v>
      </c>
      <c r="R54" s="11" t="s">
        <v>85</v>
      </c>
      <c r="S54" s="11" t="s">
        <v>23</v>
      </c>
      <c r="T54" s="11" t="s">
        <v>30</v>
      </c>
      <c r="U54" s="11" t="s">
        <v>25</v>
      </c>
      <c r="V54" s="3">
        <v>750</v>
      </c>
    </row>
    <row r="55" spans="2:22" x14ac:dyDescent="0.25">
      <c r="B55" s="8" t="s">
        <v>20</v>
      </c>
      <c r="C55" s="8" t="s">
        <v>80</v>
      </c>
      <c r="D55" s="8" t="s">
        <v>79</v>
      </c>
      <c r="E55" s="9">
        <v>1257</v>
      </c>
      <c r="F55" s="10">
        <f>SUM(E55+56)</f>
        <v>1313</v>
      </c>
      <c r="G55" s="10">
        <f>SUM(E55+90)</f>
        <v>1347</v>
      </c>
      <c r="H55" s="10">
        <f>SUM(E55+123)</f>
        <v>1380</v>
      </c>
      <c r="I55" s="10">
        <f>SUM(E55+168)</f>
        <v>1425</v>
      </c>
      <c r="J55" s="10">
        <f>SUM(E55+225)</f>
        <v>1482</v>
      </c>
      <c r="K55" s="10">
        <f>SUM(E55+281)</f>
        <v>1538</v>
      </c>
      <c r="L55" s="10">
        <f>SUM(E55+348)</f>
        <v>1605</v>
      </c>
      <c r="M55" s="10">
        <f>SUM(E55+383)</f>
        <v>1640</v>
      </c>
      <c r="N55" s="10">
        <f>SUM(E55+450)</f>
        <v>1707</v>
      </c>
      <c r="O55" s="3">
        <v>2.25</v>
      </c>
      <c r="P55" s="11" t="s">
        <v>37</v>
      </c>
      <c r="Q55" s="11" t="s">
        <v>41</v>
      </c>
      <c r="R55" s="11" t="s">
        <v>85</v>
      </c>
      <c r="S55" s="11" t="s">
        <v>23</v>
      </c>
      <c r="T55" s="11" t="s">
        <v>30</v>
      </c>
      <c r="U55" s="11" t="s">
        <v>25</v>
      </c>
      <c r="V55" s="3">
        <v>750</v>
      </c>
    </row>
    <row r="56" spans="2:22" x14ac:dyDescent="0.25">
      <c r="B56" s="8" t="s">
        <v>20</v>
      </c>
      <c r="C56" s="8" t="s">
        <v>81</v>
      </c>
      <c r="D56" s="8" t="s">
        <v>79</v>
      </c>
      <c r="E56" s="9">
        <v>1167</v>
      </c>
      <c r="F56" s="10">
        <f>SUM(E56+81)</f>
        <v>1248</v>
      </c>
      <c r="G56" s="10">
        <f>SUM(E56+130)</f>
        <v>1297</v>
      </c>
      <c r="H56" s="10">
        <f>SUM(E56+178)</f>
        <v>1345</v>
      </c>
      <c r="I56" s="10">
        <f>SUM(E56+243)</f>
        <v>1410</v>
      </c>
      <c r="J56" s="10">
        <f>SUM(E56+325)</f>
        <v>1492</v>
      </c>
      <c r="K56" s="10">
        <f>SUM(E56+406)</f>
        <v>1573</v>
      </c>
      <c r="L56" s="10">
        <f>SUM(E56+503)</f>
        <v>1670</v>
      </c>
      <c r="M56" s="10">
        <f>SUM(E56+568)</f>
        <v>1735</v>
      </c>
      <c r="N56" s="10">
        <f>SUM(E56+650)</f>
        <v>1817</v>
      </c>
      <c r="O56" s="3">
        <v>3.25</v>
      </c>
      <c r="P56" s="11" t="s">
        <v>38</v>
      </c>
      <c r="Q56" s="11" t="s">
        <v>41</v>
      </c>
      <c r="R56" s="11" t="s">
        <v>85</v>
      </c>
      <c r="S56" s="11" t="s">
        <v>23</v>
      </c>
      <c r="T56" s="11" t="s">
        <v>30</v>
      </c>
      <c r="U56" s="11" t="s">
        <v>25</v>
      </c>
      <c r="V56" s="3">
        <v>750</v>
      </c>
    </row>
    <row r="57" spans="2:22" x14ac:dyDescent="0.25">
      <c r="B57" s="8" t="s">
        <v>20</v>
      </c>
      <c r="C57" s="8" t="s">
        <v>82</v>
      </c>
      <c r="D57" s="8" t="s">
        <v>79</v>
      </c>
      <c r="E57" s="9">
        <v>1167</v>
      </c>
      <c r="F57" s="10">
        <f>SUM(E57+56)</f>
        <v>1223</v>
      </c>
      <c r="G57" s="10">
        <f>SUM(E57+90)</f>
        <v>1257</v>
      </c>
      <c r="H57" s="10">
        <f>SUM(E57+123)</f>
        <v>1290</v>
      </c>
      <c r="I57" s="10">
        <f>SUM(E57+168)</f>
        <v>1335</v>
      </c>
      <c r="J57" s="10">
        <f>SUM(E57+225)</f>
        <v>1392</v>
      </c>
      <c r="K57" s="10">
        <f>SUM(E57+281)</f>
        <v>1448</v>
      </c>
      <c r="L57" s="10">
        <f>SUM(E57+348)</f>
        <v>1515</v>
      </c>
      <c r="M57" s="10">
        <f>SUM(E57+383)</f>
        <v>1550</v>
      </c>
      <c r="N57" s="10">
        <f>SUM(E57+450)</f>
        <v>1617</v>
      </c>
      <c r="O57" s="3">
        <v>2.25</v>
      </c>
      <c r="P57" s="11" t="s">
        <v>46</v>
      </c>
      <c r="Q57" s="11" t="s">
        <v>22</v>
      </c>
      <c r="R57" s="11" t="s">
        <v>85</v>
      </c>
      <c r="S57" s="11" t="s">
        <v>23</v>
      </c>
      <c r="T57" s="11" t="s">
        <v>30</v>
      </c>
      <c r="U57" s="11" t="s">
        <v>25</v>
      </c>
      <c r="V57" s="3">
        <v>750</v>
      </c>
    </row>
    <row r="58" spans="2:22" x14ac:dyDescent="0.25">
      <c r="B58" s="8" t="s">
        <v>20</v>
      </c>
      <c r="C58" s="8" t="s">
        <v>83</v>
      </c>
      <c r="D58" s="8" t="s">
        <v>79</v>
      </c>
      <c r="E58" s="9">
        <v>1347</v>
      </c>
      <c r="F58" s="10">
        <f>SUM(E58+56)</f>
        <v>1403</v>
      </c>
      <c r="G58" s="10">
        <f>SUM(E58+90)</f>
        <v>1437</v>
      </c>
      <c r="H58" s="10">
        <f>SUM(E58+123)</f>
        <v>1470</v>
      </c>
      <c r="I58" s="10">
        <f>SUM(E58+168)</f>
        <v>1515</v>
      </c>
      <c r="J58" s="10">
        <f>SUM(E58+225)</f>
        <v>1572</v>
      </c>
      <c r="K58" s="10">
        <f>SUM(E58+281)</f>
        <v>1628</v>
      </c>
      <c r="L58" s="10">
        <f>SUM(E58+348)</f>
        <v>1695</v>
      </c>
      <c r="M58" s="10">
        <f>SUM(E58+383)</f>
        <v>1730</v>
      </c>
      <c r="N58" s="10">
        <f>SUM(E58+450)</f>
        <v>1797</v>
      </c>
      <c r="O58" s="3">
        <v>2.25</v>
      </c>
      <c r="P58" s="11" t="s">
        <v>37</v>
      </c>
      <c r="Q58" s="11" t="s">
        <v>22</v>
      </c>
      <c r="R58" s="11" t="s">
        <v>85</v>
      </c>
      <c r="S58" s="11" t="s">
        <v>23</v>
      </c>
      <c r="T58" s="11" t="s">
        <v>30</v>
      </c>
      <c r="U58" s="11" t="s">
        <v>25</v>
      </c>
      <c r="V58" s="3">
        <v>750</v>
      </c>
    </row>
    <row r="60" spans="2:22" ht="20.25" x14ac:dyDescent="0.3">
      <c r="B60" s="5" t="s">
        <v>173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2" spans="2:22" x14ac:dyDescent="0.25">
      <c r="B62" s="8" t="s">
        <v>20</v>
      </c>
      <c r="C62" s="8" t="s">
        <v>181</v>
      </c>
      <c r="D62" s="8"/>
      <c r="E62" s="9">
        <v>425</v>
      </c>
      <c r="F62" s="10">
        <f>SUM(E62+43)</f>
        <v>468</v>
      </c>
      <c r="G62" s="10">
        <f>SUM(E62+70)</f>
        <v>495</v>
      </c>
      <c r="H62" s="10">
        <f>SUM(E62+96)</f>
        <v>521</v>
      </c>
      <c r="I62" s="10">
        <f>SUM(E62+131)</f>
        <v>556</v>
      </c>
      <c r="J62" s="10">
        <f>SUM(E62+175)</f>
        <v>600</v>
      </c>
      <c r="K62" s="10">
        <f>SUM(E62+218)</f>
        <v>643</v>
      </c>
      <c r="L62" s="10">
        <f>SUM(E62+271)</f>
        <v>696</v>
      </c>
      <c r="M62" s="10">
        <f>SUM(E62+306)</f>
        <v>731</v>
      </c>
      <c r="N62" s="10">
        <f>SUM(E62+350)</f>
        <v>775</v>
      </c>
      <c r="O62" s="3">
        <v>1.75</v>
      </c>
      <c r="P62" s="11" t="s">
        <v>189</v>
      </c>
      <c r="Q62" s="11" t="s">
        <v>41</v>
      </c>
      <c r="R62" s="11" t="s">
        <v>85</v>
      </c>
      <c r="S62" s="11" t="s">
        <v>23</v>
      </c>
      <c r="T62" s="11" t="s">
        <v>41</v>
      </c>
      <c r="U62" s="11" t="s">
        <v>25</v>
      </c>
      <c r="V62" s="3">
        <v>400</v>
      </c>
    </row>
    <row r="63" spans="2:22" x14ac:dyDescent="0.25">
      <c r="B63" s="8" t="s">
        <v>20</v>
      </c>
      <c r="C63" s="8" t="s">
        <v>182</v>
      </c>
      <c r="D63" s="8"/>
      <c r="E63" s="9">
        <v>445</v>
      </c>
      <c r="F63" s="10">
        <f>SUM(E63+43)</f>
        <v>488</v>
      </c>
      <c r="G63" s="10">
        <f>SUM(E63+70)</f>
        <v>515</v>
      </c>
      <c r="H63" s="10">
        <f>SUM(E63+96)</f>
        <v>541</v>
      </c>
      <c r="I63" s="10">
        <f>SUM(E63+131)</f>
        <v>576</v>
      </c>
      <c r="J63" s="10">
        <f>SUM(E63+175)</f>
        <v>620</v>
      </c>
      <c r="K63" s="10">
        <f>SUM(E63+218)</f>
        <v>663</v>
      </c>
      <c r="L63" s="10">
        <f>SUM(E63+271)</f>
        <v>716</v>
      </c>
      <c r="M63" s="10">
        <f>SUM(E63+306)</f>
        <v>751</v>
      </c>
      <c r="N63" s="10">
        <f t="shared" ref="N63" si="1">SUM(E63+350)</f>
        <v>795</v>
      </c>
      <c r="O63" s="3">
        <v>1.75</v>
      </c>
      <c r="P63" s="11" t="s">
        <v>190</v>
      </c>
      <c r="Q63" s="11" t="s">
        <v>41</v>
      </c>
      <c r="R63" s="11" t="s">
        <v>85</v>
      </c>
      <c r="S63" s="11" t="s">
        <v>23</v>
      </c>
      <c r="T63" s="11" t="s">
        <v>41</v>
      </c>
      <c r="U63" s="11" t="s">
        <v>25</v>
      </c>
      <c r="V63" s="3">
        <v>400</v>
      </c>
    </row>
    <row r="64" spans="2:22" x14ac:dyDescent="0.25">
      <c r="B64" s="8" t="s">
        <v>20</v>
      </c>
      <c r="C64" s="8" t="s">
        <v>183</v>
      </c>
      <c r="D64" s="8"/>
      <c r="E64" s="9">
        <v>475</v>
      </c>
      <c r="F64" s="10">
        <f>SUM(E64+62)</f>
        <v>537</v>
      </c>
      <c r="G64" s="10">
        <f>SUM(E64+100)</f>
        <v>575</v>
      </c>
      <c r="H64" s="10">
        <f>SUM(E64+137)</f>
        <v>612</v>
      </c>
      <c r="I64" s="10">
        <f>SUM(E64+187)</f>
        <v>662</v>
      </c>
      <c r="J64" s="10">
        <f>SUM(E64+250)</f>
        <v>725</v>
      </c>
      <c r="K64" s="10">
        <f>SUM(E64+312)</f>
        <v>787</v>
      </c>
      <c r="L64" s="10">
        <f>SUM(E64+387)</f>
        <v>862</v>
      </c>
      <c r="M64" s="10">
        <f>SUM(E64+437)</f>
        <v>912</v>
      </c>
      <c r="N64" s="10">
        <f>SUM(E64+500)</f>
        <v>975</v>
      </c>
      <c r="O64" s="12">
        <v>2.5</v>
      </c>
      <c r="P64" s="11" t="s">
        <v>191</v>
      </c>
      <c r="Q64" s="11" t="s">
        <v>41</v>
      </c>
      <c r="R64" s="11" t="s">
        <v>85</v>
      </c>
      <c r="S64" s="11" t="s">
        <v>23</v>
      </c>
      <c r="T64" s="11" t="s">
        <v>41</v>
      </c>
      <c r="U64" s="11" t="s">
        <v>25</v>
      </c>
      <c r="V64" s="3">
        <v>750</v>
      </c>
    </row>
    <row r="65" spans="2:22" x14ac:dyDescent="0.25">
      <c r="B65" s="8" t="s">
        <v>20</v>
      </c>
      <c r="C65" s="8" t="s">
        <v>184</v>
      </c>
      <c r="D65" s="8"/>
      <c r="E65" s="9">
        <v>615</v>
      </c>
      <c r="F65" s="10">
        <f>SUM(E65+43)</f>
        <v>658</v>
      </c>
      <c r="G65" s="10">
        <f>SUM(E65+70)</f>
        <v>685</v>
      </c>
      <c r="H65" s="10">
        <f>SUM(E65+96)</f>
        <v>711</v>
      </c>
      <c r="I65" s="10">
        <f>SUM(E65+131)</f>
        <v>746</v>
      </c>
      <c r="J65" s="10">
        <f>SUM(E65+175)</f>
        <v>790</v>
      </c>
      <c r="K65" s="10">
        <f>SUM(E65+218)</f>
        <v>833</v>
      </c>
      <c r="L65" s="10">
        <f>SUM(E65+271)</f>
        <v>886</v>
      </c>
      <c r="M65" s="10">
        <f>SUM(E65+306)</f>
        <v>921</v>
      </c>
      <c r="N65" s="10">
        <f>SUM(E65+350)</f>
        <v>965</v>
      </c>
      <c r="O65" s="3">
        <v>1.75</v>
      </c>
      <c r="P65" s="11" t="s">
        <v>192</v>
      </c>
      <c r="Q65" s="11" t="s">
        <v>41</v>
      </c>
      <c r="R65" s="11" t="s">
        <v>85</v>
      </c>
      <c r="S65" s="11" t="s">
        <v>23</v>
      </c>
      <c r="T65" s="11" t="s">
        <v>41</v>
      </c>
      <c r="U65" s="11" t="s">
        <v>25</v>
      </c>
      <c r="V65" s="3">
        <v>750</v>
      </c>
    </row>
    <row r="66" spans="2:22" x14ac:dyDescent="0.25">
      <c r="B66" s="8" t="s">
        <v>20</v>
      </c>
      <c r="C66" s="8" t="s">
        <v>194</v>
      </c>
      <c r="D66" s="8"/>
      <c r="E66" s="9">
        <v>350</v>
      </c>
      <c r="F66" s="10">
        <f>SUM(E66+43)</f>
        <v>393</v>
      </c>
      <c r="G66" s="10">
        <f>SUM(E66+70)</f>
        <v>420</v>
      </c>
      <c r="H66" s="10">
        <f>SUM(E66+96)</f>
        <v>446</v>
      </c>
      <c r="I66" s="10">
        <f>SUM(E66+131)</f>
        <v>481</v>
      </c>
      <c r="J66" s="10">
        <f>SUM(E66+175)</f>
        <v>525</v>
      </c>
      <c r="K66" s="10">
        <f>SUM(E66+218)</f>
        <v>568</v>
      </c>
      <c r="L66" s="10">
        <f>SUM(E66+271)</f>
        <v>621</v>
      </c>
      <c r="M66" s="10">
        <f>SUM(E66+306)</f>
        <v>656</v>
      </c>
      <c r="N66" s="10">
        <f>SUM(E66+350)</f>
        <v>700</v>
      </c>
      <c r="O66" s="3">
        <v>1.75</v>
      </c>
      <c r="P66" s="11" t="s">
        <v>193</v>
      </c>
      <c r="Q66" s="11" t="s">
        <v>41</v>
      </c>
      <c r="R66" s="11" t="s">
        <v>85</v>
      </c>
      <c r="S66" s="11" t="s">
        <v>23</v>
      </c>
      <c r="T66" s="11" t="s">
        <v>41</v>
      </c>
      <c r="U66" s="11" t="s">
        <v>25</v>
      </c>
      <c r="V66" s="3">
        <v>400</v>
      </c>
    </row>
    <row r="67" spans="2:22" ht="20.25" x14ac:dyDescent="0.3">
      <c r="B67" s="5" t="s">
        <v>89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22" x14ac:dyDescent="0.25">
      <c r="B68" s="2" t="s">
        <v>149</v>
      </c>
      <c r="E68" s="14"/>
      <c r="G68" s="3" t="s">
        <v>91</v>
      </c>
      <c r="I68" s="15" t="s">
        <v>133</v>
      </c>
      <c r="J68" s="6"/>
      <c r="K68" s="15" t="s">
        <v>134</v>
      </c>
    </row>
    <row r="69" spans="2:22" x14ac:dyDescent="0.25">
      <c r="B69" s="8" t="s">
        <v>20</v>
      </c>
      <c r="C69" s="8" t="s">
        <v>158</v>
      </c>
      <c r="G69" s="16">
        <v>367</v>
      </c>
      <c r="I69" s="11" t="s">
        <v>25</v>
      </c>
      <c r="K69" s="3" t="s">
        <v>142</v>
      </c>
    </row>
    <row r="70" spans="2:22" x14ac:dyDescent="0.25">
      <c r="B70" s="8" t="s">
        <v>20</v>
      </c>
      <c r="C70" s="8" t="s">
        <v>159</v>
      </c>
      <c r="D70" s="8" t="s">
        <v>86</v>
      </c>
      <c r="E70" s="9"/>
      <c r="G70" s="10">
        <v>371</v>
      </c>
      <c r="H70" s="10"/>
      <c r="I70" s="11" t="s">
        <v>27</v>
      </c>
      <c r="K70" s="3" t="s">
        <v>142</v>
      </c>
      <c r="L70" s="10"/>
      <c r="M70" s="10"/>
      <c r="N70" s="10"/>
      <c r="P70" s="11"/>
      <c r="Q70" s="11"/>
      <c r="R70" s="11"/>
      <c r="S70" s="11"/>
      <c r="T70" s="11"/>
      <c r="U70" s="11"/>
    </row>
    <row r="71" spans="2:22" x14ac:dyDescent="0.25">
      <c r="B71" s="8" t="s">
        <v>20</v>
      </c>
      <c r="C71" s="8" t="s">
        <v>160</v>
      </c>
      <c r="D71" s="8" t="s">
        <v>86</v>
      </c>
      <c r="E71" s="9"/>
      <c r="G71" s="10">
        <v>533</v>
      </c>
      <c r="H71" s="10"/>
      <c r="I71" s="11" t="s">
        <v>29</v>
      </c>
      <c r="K71" s="3" t="s">
        <v>142</v>
      </c>
      <c r="L71" s="10"/>
      <c r="M71" s="10"/>
      <c r="N71" s="10"/>
      <c r="P71" s="11"/>
      <c r="Q71" s="11"/>
      <c r="R71" s="11"/>
      <c r="S71" s="11"/>
      <c r="T71" s="11"/>
      <c r="U71" s="11"/>
    </row>
    <row r="72" spans="2:22" x14ac:dyDescent="0.25">
      <c r="B72" s="8" t="s">
        <v>20</v>
      </c>
      <c r="C72" s="8" t="s">
        <v>161</v>
      </c>
      <c r="D72" s="8" t="s">
        <v>86</v>
      </c>
      <c r="E72" s="9"/>
      <c r="G72" s="10">
        <v>545</v>
      </c>
      <c r="H72" s="10"/>
      <c r="I72" s="11" t="s">
        <v>151</v>
      </c>
      <c r="K72" s="3" t="s">
        <v>142</v>
      </c>
      <c r="L72" s="10"/>
      <c r="M72" s="10"/>
      <c r="N72" s="10"/>
      <c r="O72" s="12"/>
      <c r="P72" s="11"/>
      <c r="Q72" s="11"/>
      <c r="R72" s="11"/>
      <c r="S72" s="11"/>
      <c r="T72" s="11"/>
      <c r="U72" s="11"/>
    </row>
    <row r="73" spans="2:22" x14ac:dyDescent="0.25">
      <c r="B73" s="8" t="s">
        <v>20</v>
      </c>
      <c r="C73" s="8" t="s">
        <v>162</v>
      </c>
      <c r="D73" s="8" t="s">
        <v>86</v>
      </c>
      <c r="E73" s="9"/>
      <c r="G73" s="10">
        <v>565</v>
      </c>
      <c r="H73" s="10"/>
      <c r="I73" s="11" t="s">
        <v>152</v>
      </c>
      <c r="K73" s="3" t="s">
        <v>142</v>
      </c>
      <c r="L73" s="10"/>
      <c r="M73" s="10"/>
      <c r="N73" s="10"/>
      <c r="P73" s="11"/>
      <c r="Q73" s="11"/>
      <c r="R73" s="11"/>
      <c r="S73" s="11"/>
      <c r="T73" s="11"/>
      <c r="U73" s="11"/>
    </row>
    <row r="74" spans="2:22" x14ac:dyDescent="0.25">
      <c r="B74" s="2" t="s">
        <v>150</v>
      </c>
      <c r="I74" s="3"/>
      <c r="K74" s="3"/>
    </row>
    <row r="75" spans="2:22" x14ac:dyDescent="0.25">
      <c r="B75" s="8" t="s">
        <v>20</v>
      </c>
      <c r="C75" s="8" t="s">
        <v>163</v>
      </c>
      <c r="D75" s="8" t="s">
        <v>86</v>
      </c>
      <c r="G75" s="16">
        <v>407</v>
      </c>
      <c r="I75" s="11" t="s">
        <v>153</v>
      </c>
      <c r="K75" s="3" t="s">
        <v>142</v>
      </c>
    </row>
    <row r="76" spans="2:22" x14ac:dyDescent="0.25">
      <c r="B76" s="8" t="s">
        <v>20</v>
      </c>
      <c r="C76" s="8" t="s">
        <v>164</v>
      </c>
      <c r="D76" s="8" t="s">
        <v>86</v>
      </c>
      <c r="E76" s="9"/>
      <c r="G76" s="10">
        <v>411</v>
      </c>
      <c r="H76" s="10"/>
      <c r="I76" s="11" t="s">
        <v>154</v>
      </c>
      <c r="K76" s="3" t="s">
        <v>142</v>
      </c>
      <c r="L76" s="10"/>
      <c r="M76" s="10"/>
      <c r="N76" s="10"/>
      <c r="P76" s="11"/>
      <c r="Q76" s="11"/>
      <c r="R76" s="11"/>
      <c r="S76" s="11"/>
      <c r="T76" s="11"/>
      <c r="U76" s="11"/>
    </row>
    <row r="77" spans="2:22" x14ac:dyDescent="0.25">
      <c r="B77" s="8" t="s">
        <v>20</v>
      </c>
      <c r="C77" s="8" t="s">
        <v>165</v>
      </c>
      <c r="D77" s="8" t="s">
        <v>86</v>
      </c>
      <c r="E77" s="9"/>
      <c r="G77" s="10">
        <v>573</v>
      </c>
      <c r="H77" s="10"/>
      <c r="I77" s="11" t="s">
        <v>155</v>
      </c>
      <c r="J77" s="13"/>
      <c r="K77" s="3" t="s">
        <v>142</v>
      </c>
      <c r="L77" s="10"/>
      <c r="M77" s="10"/>
      <c r="N77" s="10"/>
      <c r="P77" s="11"/>
      <c r="Q77" s="11"/>
      <c r="R77" s="11"/>
      <c r="S77" s="11"/>
      <c r="T77" s="11"/>
      <c r="U77" s="11"/>
    </row>
    <row r="78" spans="2:22" x14ac:dyDescent="0.25">
      <c r="B78" s="8" t="s">
        <v>20</v>
      </c>
      <c r="C78" s="8" t="s">
        <v>166</v>
      </c>
      <c r="D78" s="8" t="s">
        <v>86</v>
      </c>
      <c r="E78" s="9"/>
      <c r="G78" s="10">
        <v>585</v>
      </c>
      <c r="H78" s="10"/>
      <c r="I78" s="11" t="s">
        <v>156</v>
      </c>
      <c r="K78" s="3" t="s">
        <v>142</v>
      </c>
      <c r="L78" s="10"/>
      <c r="M78" s="10"/>
      <c r="N78" s="10"/>
      <c r="P78" s="11"/>
      <c r="Q78" s="11"/>
      <c r="R78" s="11"/>
      <c r="S78" s="11"/>
      <c r="T78" s="11"/>
      <c r="U78" s="11"/>
    </row>
    <row r="79" spans="2:22" x14ac:dyDescent="0.25">
      <c r="B79" s="8" t="s">
        <v>20</v>
      </c>
      <c r="C79" s="8" t="s">
        <v>167</v>
      </c>
      <c r="D79" s="8" t="s">
        <v>86</v>
      </c>
      <c r="E79" s="9"/>
      <c r="G79" s="10">
        <v>605</v>
      </c>
      <c r="H79" s="10"/>
      <c r="I79" s="11" t="s">
        <v>157</v>
      </c>
      <c r="K79" s="3" t="s">
        <v>142</v>
      </c>
      <c r="L79" s="10"/>
      <c r="M79" s="10"/>
      <c r="N79" s="10"/>
      <c r="P79" s="11"/>
      <c r="Q79" s="11"/>
      <c r="R79" s="11"/>
      <c r="S79" s="11"/>
      <c r="T79" s="11"/>
      <c r="U79" s="11"/>
    </row>
    <row r="80" spans="2:22" x14ac:dyDescent="0.25">
      <c r="B80" s="8" t="s">
        <v>20</v>
      </c>
      <c r="C80" s="8" t="s">
        <v>169</v>
      </c>
      <c r="D80" s="8" t="s">
        <v>86</v>
      </c>
      <c r="E80" s="9"/>
      <c r="G80" s="10">
        <v>552</v>
      </c>
      <c r="H80" s="10"/>
      <c r="I80" s="11" t="s">
        <v>137</v>
      </c>
      <c r="K80" s="3" t="s">
        <v>142</v>
      </c>
      <c r="L80" s="10"/>
      <c r="M80" s="10"/>
      <c r="N80" s="10"/>
      <c r="P80" s="11"/>
      <c r="Q80" s="11"/>
      <c r="R80" s="11"/>
      <c r="S80" s="11"/>
      <c r="T80" s="11"/>
      <c r="U80" s="11"/>
    </row>
    <row r="81" spans="2:23" x14ac:dyDescent="0.25">
      <c r="B81" s="8" t="s">
        <v>20</v>
      </c>
      <c r="C81" s="8" t="s">
        <v>168</v>
      </c>
      <c r="D81" s="8" t="s">
        <v>86</v>
      </c>
      <c r="E81" s="9"/>
      <c r="G81" s="10">
        <v>411</v>
      </c>
      <c r="H81" s="10"/>
      <c r="I81" s="11" t="s">
        <v>136</v>
      </c>
      <c r="K81" s="3" t="s">
        <v>142</v>
      </c>
      <c r="L81" s="10"/>
      <c r="M81" s="10"/>
      <c r="N81" s="10"/>
      <c r="P81" s="11"/>
      <c r="Q81" s="11"/>
      <c r="R81" s="11"/>
      <c r="S81" s="11"/>
      <c r="T81" s="11"/>
      <c r="U81" s="11"/>
    </row>
    <row r="83" spans="2:23" ht="20.25" x14ac:dyDescent="0.3">
      <c r="B83" s="5" t="s">
        <v>90</v>
      </c>
      <c r="C83" s="5"/>
      <c r="D83" s="5"/>
      <c r="E83" s="5"/>
      <c r="F83" s="5"/>
      <c r="G83" s="5"/>
      <c r="H83" s="5"/>
      <c r="L83" s="5"/>
      <c r="M83" s="5"/>
      <c r="N83" s="5"/>
      <c r="O83" s="5"/>
      <c r="P83" s="5"/>
      <c r="Q83" s="7"/>
      <c r="R83" s="7"/>
      <c r="S83" s="7"/>
      <c r="T83" s="7"/>
      <c r="U83" s="7"/>
      <c r="V83" s="7"/>
    </row>
    <row r="84" spans="2:23" x14ac:dyDescent="0.25">
      <c r="F84" s="17"/>
      <c r="M84" s="3"/>
    </row>
    <row r="85" spans="2:23" x14ac:dyDescent="0.25">
      <c r="B85" s="8" t="s">
        <v>175</v>
      </c>
      <c r="C85" s="8" t="s">
        <v>146</v>
      </c>
      <c r="D85" s="18"/>
      <c r="E85" s="19"/>
      <c r="F85" s="20"/>
      <c r="G85" s="16">
        <v>374</v>
      </c>
      <c r="I85" s="11" t="s">
        <v>138</v>
      </c>
      <c r="K85" s="3" t="s">
        <v>135</v>
      </c>
      <c r="M85" s="3"/>
    </row>
    <row r="86" spans="2:23" x14ac:dyDescent="0.25">
      <c r="B86" s="8" t="s">
        <v>176</v>
      </c>
      <c r="C86" s="21" t="s">
        <v>143</v>
      </c>
      <c r="D86" s="22"/>
      <c r="E86" s="23"/>
      <c r="F86" s="24"/>
      <c r="G86" s="16">
        <v>394</v>
      </c>
      <c r="I86" s="11" t="s">
        <v>139</v>
      </c>
      <c r="K86" s="3" t="s">
        <v>135</v>
      </c>
      <c r="M86" s="3"/>
    </row>
    <row r="87" spans="2:23" x14ac:dyDescent="0.25">
      <c r="B87" s="8" t="s">
        <v>177</v>
      </c>
      <c r="C87" s="8" t="s">
        <v>145</v>
      </c>
      <c r="D87" s="8"/>
      <c r="E87" s="18"/>
      <c r="F87" s="20"/>
      <c r="G87" s="16">
        <v>446</v>
      </c>
      <c r="I87" s="11" t="s">
        <v>140</v>
      </c>
      <c r="K87" s="3" t="s">
        <v>135</v>
      </c>
      <c r="M87" s="3"/>
    </row>
    <row r="88" spans="2:23" x14ac:dyDescent="0.25">
      <c r="B88" s="8" t="s">
        <v>178</v>
      </c>
      <c r="C88" s="8" t="s">
        <v>144</v>
      </c>
      <c r="D88" s="8"/>
      <c r="E88" s="22"/>
      <c r="F88" s="24"/>
      <c r="G88" s="16">
        <v>474</v>
      </c>
      <c r="I88" s="11" t="s">
        <v>141</v>
      </c>
      <c r="K88" s="3" t="s">
        <v>135</v>
      </c>
      <c r="M88" s="3"/>
    </row>
    <row r="89" spans="2:23" x14ac:dyDescent="0.25">
      <c r="B89" s="8" t="s">
        <v>179</v>
      </c>
      <c r="C89" s="8" t="s">
        <v>148</v>
      </c>
      <c r="D89" s="8"/>
      <c r="E89" s="8"/>
      <c r="F89" s="8"/>
      <c r="G89" s="16">
        <v>415</v>
      </c>
      <c r="I89" s="11" t="s">
        <v>136</v>
      </c>
      <c r="K89" s="3" t="s">
        <v>135</v>
      </c>
      <c r="M89" s="3"/>
    </row>
    <row r="90" spans="2:23" x14ac:dyDescent="0.25">
      <c r="B90" s="8" t="s">
        <v>180</v>
      </c>
      <c r="C90" s="8" t="s">
        <v>147</v>
      </c>
      <c r="D90" s="8"/>
      <c r="E90" s="8"/>
      <c r="F90" s="8"/>
      <c r="G90" s="16">
        <v>425</v>
      </c>
      <c r="I90" s="11" t="s">
        <v>136</v>
      </c>
      <c r="K90" s="3" t="s">
        <v>135</v>
      </c>
      <c r="M90" s="3"/>
    </row>
    <row r="91" spans="2:23" s="13" customFormat="1" x14ac:dyDescent="0.25">
      <c r="B91" s="2"/>
      <c r="C91" s="2"/>
      <c r="D91" s="2"/>
      <c r="E91" s="2"/>
      <c r="F91" s="2"/>
      <c r="G91" s="2"/>
      <c r="H91" s="2"/>
      <c r="I91" s="2"/>
      <c r="J91" s="2"/>
      <c r="K91" s="3"/>
      <c r="L91" s="2"/>
      <c r="M91" s="3"/>
      <c r="N91" s="2"/>
      <c r="O91" s="3"/>
      <c r="P91" s="3"/>
      <c r="Q91" s="3"/>
      <c r="R91" s="3"/>
      <c r="S91" s="3"/>
      <c r="T91" s="3"/>
      <c r="U91" s="3"/>
      <c r="V91" s="3"/>
      <c r="W91" s="25"/>
    </row>
    <row r="92" spans="2:23" ht="20.25" x14ac:dyDescent="0.3">
      <c r="B92" s="5" t="s">
        <v>92</v>
      </c>
      <c r="C92" s="5"/>
      <c r="D92" s="5"/>
      <c r="E92" s="5"/>
      <c r="F92" s="26"/>
      <c r="G92" s="6"/>
      <c r="I92" s="5" t="s">
        <v>93</v>
      </c>
      <c r="J92" s="5"/>
      <c r="K92" s="5"/>
      <c r="L92" s="5"/>
      <c r="M92" s="26"/>
      <c r="N92" s="6"/>
      <c r="O92" s="6"/>
    </row>
    <row r="94" spans="2:23" x14ac:dyDescent="0.25">
      <c r="B94" s="2" t="s">
        <v>94</v>
      </c>
      <c r="C94" s="17" t="s">
        <v>95</v>
      </c>
      <c r="G94" s="16">
        <v>40</v>
      </c>
      <c r="I94" s="2" t="s">
        <v>96</v>
      </c>
      <c r="J94" s="17" t="s">
        <v>97</v>
      </c>
      <c r="N94" s="16">
        <v>25</v>
      </c>
    </row>
    <row r="95" spans="2:23" x14ac:dyDescent="0.25">
      <c r="B95" s="2" t="s">
        <v>98</v>
      </c>
      <c r="C95" s="17" t="s">
        <v>174</v>
      </c>
      <c r="G95" s="16">
        <v>40</v>
      </c>
      <c r="I95" s="2" t="s">
        <v>99</v>
      </c>
      <c r="J95" s="17" t="s">
        <v>100</v>
      </c>
      <c r="N95" s="16" t="s">
        <v>101</v>
      </c>
    </row>
    <row r="96" spans="2:23" x14ac:dyDescent="0.25">
      <c r="B96" s="2" t="s">
        <v>102</v>
      </c>
      <c r="C96" s="17" t="s">
        <v>103</v>
      </c>
      <c r="G96" s="27">
        <v>100</v>
      </c>
      <c r="I96" s="2" t="s">
        <v>104</v>
      </c>
      <c r="J96" s="17" t="s">
        <v>105</v>
      </c>
      <c r="N96" s="16" t="s">
        <v>101</v>
      </c>
    </row>
    <row r="97" spans="2:16" x14ac:dyDescent="0.25">
      <c r="B97" s="2" t="s">
        <v>106</v>
      </c>
      <c r="C97" s="17" t="s">
        <v>107</v>
      </c>
      <c r="G97" s="16">
        <v>50</v>
      </c>
      <c r="J97" s="17"/>
      <c r="L97" s="17"/>
      <c r="N97" s="16"/>
    </row>
    <row r="98" spans="2:16" x14ac:dyDescent="0.25">
      <c r="B98" s="2" t="s">
        <v>129</v>
      </c>
      <c r="C98" s="17" t="s">
        <v>132</v>
      </c>
      <c r="G98" s="16" t="s">
        <v>128</v>
      </c>
      <c r="H98" s="17"/>
    </row>
    <row r="99" spans="2:16" x14ac:dyDescent="0.25">
      <c r="B99" s="2" t="s">
        <v>108</v>
      </c>
      <c r="C99" s="17" t="s">
        <v>170</v>
      </c>
      <c r="G99" s="16">
        <v>100</v>
      </c>
      <c r="H99" s="17"/>
    </row>
    <row r="100" spans="2:16" x14ac:dyDescent="0.25">
      <c r="B100" s="2" t="s">
        <v>187</v>
      </c>
      <c r="C100" s="17" t="s">
        <v>188</v>
      </c>
      <c r="G100" s="16">
        <v>75</v>
      </c>
      <c r="H100" s="17"/>
    </row>
    <row r="101" spans="2:16" x14ac:dyDescent="0.25">
      <c r="B101" s="2" t="s">
        <v>185</v>
      </c>
      <c r="C101" s="17" t="s">
        <v>186</v>
      </c>
      <c r="G101" s="16">
        <v>100</v>
      </c>
      <c r="H101" s="17"/>
    </row>
    <row r="102" spans="2:16" x14ac:dyDescent="0.25">
      <c r="B102" s="17"/>
    </row>
    <row r="103" spans="2:16" ht="20.25" x14ac:dyDescent="0.3">
      <c r="B103" s="5" t="s">
        <v>109</v>
      </c>
      <c r="C103" s="5"/>
      <c r="D103" s="5"/>
      <c r="E103" s="6"/>
      <c r="F103" s="26"/>
      <c r="G103" s="6"/>
      <c r="H103" s="6"/>
      <c r="I103" s="5" t="s">
        <v>110</v>
      </c>
      <c r="J103" s="5"/>
      <c r="K103" s="5"/>
      <c r="L103" s="6"/>
      <c r="M103" s="26"/>
      <c r="N103" s="6"/>
      <c r="O103" s="6"/>
      <c r="P103" s="6"/>
    </row>
    <row r="105" spans="2:16" x14ac:dyDescent="0.25">
      <c r="B105" s="17" t="s">
        <v>111</v>
      </c>
      <c r="G105" s="17"/>
      <c r="I105" s="17" t="s">
        <v>112</v>
      </c>
    </row>
    <row r="106" spans="2:16" x14ac:dyDescent="0.25">
      <c r="B106" s="17" t="s">
        <v>126</v>
      </c>
      <c r="I106" s="17" t="s">
        <v>113</v>
      </c>
    </row>
    <row r="107" spans="2:16" x14ac:dyDescent="0.25">
      <c r="B107" s="17" t="s">
        <v>114</v>
      </c>
      <c r="I107" s="17" t="s">
        <v>131</v>
      </c>
    </row>
    <row r="108" spans="2:16" x14ac:dyDescent="0.25">
      <c r="B108" s="17" t="s">
        <v>115</v>
      </c>
      <c r="I108" s="17" t="s">
        <v>116</v>
      </c>
    </row>
    <row r="109" spans="2:16" x14ac:dyDescent="0.25">
      <c r="B109" s="17" t="s">
        <v>117</v>
      </c>
      <c r="I109" s="17" t="s">
        <v>130</v>
      </c>
    </row>
    <row r="110" spans="2:16" x14ac:dyDescent="0.25">
      <c r="B110" s="17" t="s">
        <v>118</v>
      </c>
      <c r="I110" s="17" t="s">
        <v>119</v>
      </c>
    </row>
    <row r="111" spans="2:16" x14ac:dyDescent="0.25">
      <c r="B111" s="17" t="s">
        <v>120</v>
      </c>
      <c r="I111" s="17" t="s">
        <v>114</v>
      </c>
    </row>
    <row r="112" spans="2:16" x14ac:dyDescent="0.25">
      <c r="B112" s="17" t="s">
        <v>121</v>
      </c>
      <c r="I112" s="17" t="s">
        <v>115</v>
      </c>
    </row>
    <row r="113" spans="2:9" x14ac:dyDescent="0.25">
      <c r="B113" s="17" t="s">
        <v>122</v>
      </c>
      <c r="I113" s="17" t="s">
        <v>123</v>
      </c>
    </row>
    <row r="114" spans="2:9" x14ac:dyDescent="0.25">
      <c r="B114" s="17" t="s">
        <v>124</v>
      </c>
      <c r="I114" s="17" t="s">
        <v>127</v>
      </c>
    </row>
    <row r="115" spans="2:9" x14ac:dyDescent="0.25">
      <c r="B115" s="17" t="s">
        <v>123</v>
      </c>
    </row>
    <row r="116" spans="2:9" x14ac:dyDescent="0.25">
      <c r="B116" s="17" t="s">
        <v>127</v>
      </c>
    </row>
    <row r="117" spans="2:9" x14ac:dyDescent="0.25">
      <c r="B117" s="17" t="s">
        <v>125</v>
      </c>
      <c r="I117" s="17"/>
    </row>
  </sheetData>
  <sheetProtection password="C730" sheet="1" objects="1" scenarios="1"/>
  <pageMargins left="0.7" right="0.7" top="0.75" bottom="0.75" header="0.3" footer="0.3"/>
  <pageSetup scale="50" orientation="landscape" r:id="rId1"/>
  <rowBreaks count="1" manualBreakCount="1">
    <brk id="6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 PRICE</vt:lpstr>
      <vt:lpstr>Sheet2</vt:lpstr>
      <vt:lpstr>Sheet3</vt:lpstr>
      <vt:lpstr>'LIST PRICE'!Print_Area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Hart</dc:creator>
  <cp:lastModifiedBy>James Brabston</cp:lastModifiedBy>
  <cp:lastPrinted>2016-04-14T18:43:55Z</cp:lastPrinted>
  <dcterms:created xsi:type="dcterms:W3CDTF">2015-08-14T18:09:50Z</dcterms:created>
  <dcterms:modified xsi:type="dcterms:W3CDTF">2016-05-03T16:27:50Z</dcterms:modified>
</cp:coreProperties>
</file>