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ntract\Regina Irvin\Water Treatment Chemicals\2017\Renewal\Delta Chemical\Price List\"/>
    </mc:Choice>
  </mc:AlternateContent>
  <bookViews>
    <workbookView xWindow="0" yWindow="0" windowWidth="23040" windowHeight="9216"/>
  </bookViews>
  <sheets>
    <sheet name="Delta Chemical Corp"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1" l="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7" i="1"/>
  <c r="F6" i="1"/>
  <c r="F5" i="1"/>
  <c r="F4" i="1"/>
  <c r="F3" i="1"/>
  <c r="F2" i="1"/>
</calcChain>
</file>

<file path=xl/sharedStrings.xml><?xml version="1.0" encoding="utf-8"?>
<sst xmlns="http://schemas.openxmlformats.org/spreadsheetml/2006/main" count="380" uniqueCount="131">
  <si>
    <t>Supplier</t>
  </si>
  <si>
    <t>Supplier Part Number</t>
  </si>
  <si>
    <t>Short Description</t>
  </si>
  <si>
    <t>Long Description</t>
  </si>
  <si>
    <t>Product Group</t>
  </si>
  <si>
    <t>Contract Price</t>
  </si>
  <si>
    <t>Contract Number</t>
  </si>
  <si>
    <t>Delivery In Days</t>
  </si>
  <si>
    <t>UOM</t>
  </si>
  <si>
    <t>Hyperlink URL</t>
  </si>
  <si>
    <t>Manufacturer</t>
  </si>
  <si>
    <t>Manufacturer PN</t>
  </si>
  <si>
    <t>Delta Chemical Corporation</t>
  </si>
  <si>
    <t>DBT 2000 -400</t>
  </si>
  <si>
    <t>Powdered Oxygen Scavenger, 400 LB Keg</t>
  </si>
  <si>
    <t>DBT 2000 is a powdered catalyzed oxygen scavenger for use in steam boilers operating at pressures up to 600 psi. A blend of the highest quality sodium sulfite and a special catalyst, DBT 2000 rapidly and completely removes dissolved oxygen in boiler feedwater.</t>
  </si>
  <si>
    <t>88500</t>
  </si>
  <si>
    <t>LB</t>
  </si>
  <si>
    <t>N/A</t>
  </si>
  <si>
    <t>Delta Chemical Corp.</t>
  </si>
  <si>
    <t>DBT 2000 -200</t>
  </si>
  <si>
    <t>Powdered Oxygen Scavenger, 200 LB Keg</t>
  </si>
  <si>
    <t>DBT 2040</t>
  </si>
  <si>
    <t>Liquid Oxygen Scavenger, Bulk, 6000 LB</t>
  </si>
  <si>
    <t>DBT 2040 is a liquid, catalyzed oxygen scavenger which will rapidly remove dissolved oxygen from feedwater and boiler water. Bulk 6000 LB</t>
  </si>
  <si>
    <t>DBT 2040 -55</t>
  </si>
  <si>
    <t>Liquid Oxygen Scavenger, 55 Gal Drum, 619 LB</t>
  </si>
  <si>
    <t xml:space="preserve">DBT 2040 is a liquid, catalyzed oxygen scavenger which will rapidly remove dissolved oxygen from feedwater and boiler water. 55 Gallon Drum </t>
  </si>
  <si>
    <t>DBT 4800-L -55</t>
  </si>
  <si>
    <t>Boiler Internal Treatment, 55 Gal Drum, 540 LB</t>
  </si>
  <si>
    <t>DBT 4800-L contains a blend of synthetic terpolymers, co-polymers, and natural organic dispersants for suspension of sludge in boiler systmes. Then suspended sludge is readily removed by means of continuous and/or bottom blowdown. DBT 4800 is especially effective in boiler systems which contain and appreciable amount of iron. The product contains a trace element to faciliate product testing in the boiler.</t>
  </si>
  <si>
    <t>DBT 4800-L -5</t>
  </si>
  <si>
    <t>Boiler Treatment, 5 Gal Pail, 49 LB</t>
  </si>
  <si>
    <t>DBT 4410 -55</t>
  </si>
  <si>
    <t>Boiler All in One Treatment, 55 Gal Drum, 500 LB</t>
  </si>
  <si>
    <t>DBT 4410 is a multipurpose liquid internal boiler treatment containing natural and polymeric sludge conditioners, oxygen scavenger, iron sequestrant, inorganic phosphate, alkalinty builder and neutralizing amine. DBT 4410 is to be used in steam boilers that have low harness and total alkalinity feedwaters.</t>
  </si>
  <si>
    <t>DBT 4410 -5</t>
  </si>
  <si>
    <t>Boiler All in One Treatment, 5 Gal Pail, 54 LB</t>
  </si>
  <si>
    <t>DWT 6035</t>
  </si>
  <si>
    <t>Potable Water Treatment, Polyphosphate,  Bulk, 6000 LB</t>
  </si>
  <si>
    <t>DWT 6035 is a liquid polyphosphate scale and corrosion inhibitor used primarily in the protection of potable water distribution systems. DWT 6035 has been specifically formulated to provide excellent sequestering capabilities and for a wide range of general corrosion inhabition needs. when added to the water flow, DWT 6035 forms a stable evenly distributed protective film on distribution piping and all surfaces.</t>
  </si>
  <si>
    <t>DWT 6035 -55</t>
  </si>
  <si>
    <t>Potable Water Treatment, Polyphosphate, 55 Gal Drum, 770 LB</t>
  </si>
  <si>
    <t>DWT 7022</t>
  </si>
  <si>
    <t>Potable Water Treatment, Zinc Orthophosphate, Bulk, 6000 LB</t>
  </si>
  <si>
    <t>DWT 7022 is a liquid Zinc Orthophosphate corrosion inhibitor used primarily in the protection of potable water distribution systems. DWT 7022 has been specifically formulated to provide a balanced ratio of zinc to orthophosphate for a wide range of corrosion inhibition needs. when added to the water flow, DWT 7022 forms a stable, rapid forming, evenly distributed protective film on distribution piping and all surfaces.</t>
  </si>
  <si>
    <t>DWT 7022 -55</t>
  </si>
  <si>
    <t>Potable Water Treatment,  Zinc Orthophosphate, 55 Gal Drum, 610 LB</t>
  </si>
  <si>
    <t>DWT 7055</t>
  </si>
  <si>
    <t>Potable Water Treatment, Bulk, 6000 LB</t>
  </si>
  <si>
    <t>DWT 7055 is a liquid Zinc Orthophosphate corrosion inhibitor used primarily in the protection of potable water distribution sysems. It has been specifically formulated to provide a balanced ratio of zinc to orthophosphate for a wide range of corrosion inhibition needs. when added to the water flow, DET 7055 forms a stable, rapid forming, evenly distributed protective film on distribution piping and all surfaces.</t>
  </si>
  <si>
    <t>DWT 7055 -55</t>
  </si>
  <si>
    <t>Potable Water Treatment, 55 Gal Drum, 730 LB</t>
  </si>
  <si>
    <t>DCT 1100-L-55</t>
  </si>
  <si>
    <t>Cooling Tower Inhibitor, 55 Gal Drum, 500 LB</t>
  </si>
  <si>
    <t>DCT 1100-L contentrated cooling water treatment is a combination scale retardant, antifoulant and corrosion inhibitor for protection of all cooling system metals. DCT 1100-L is recommended for use in industrial process, air wash and other open recirculating cooling system</t>
  </si>
  <si>
    <t>DCT 1100 -5</t>
  </si>
  <si>
    <t>Cooling Tower Inhibitor, 5 Gal Pail, 54 LB</t>
  </si>
  <si>
    <t>DCT 3005 -55</t>
  </si>
  <si>
    <t>Cooling Tower Biocide, High Performance Isothiazolin Microbiocide, 55 Gal Drum, 472 LB</t>
  </si>
  <si>
    <t>DCT 3005 is a high-performance, broad spectrum, isothiazolin microbiocide used to control the growth of algae, bacteria, and fungi in cooling towers, air washers, closed loop recirculating systems, brewery pasteurizers, can warmers, ultra filtration units and no -medical / non potable reverse osmosis systems.</t>
  </si>
  <si>
    <t>DCT 3005 -5</t>
  </si>
  <si>
    <t>Cooling Tower Biocide, High Performance Isothiazolin Microbiocide, 5 Gal Pail, 43 LB</t>
  </si>
  <si>
    <t>DCT 3015 -55</t>
  </si>
  <si>
    <t>Cooling Tower Biocide, 55 Gal Drum, 475 LB</t>
  </si>
  <si>
    <t>DCT 3015 is a microbiocide for use in controlling slime forming bacteria, sulfate-reducing bacteria, and algae in airwashers and industrial scrubbing systems, service water and auxiliary system, recirculating cooling and process water systems and waste water system.</t>
  </si>
  <si>
    <t>DCT 3015 -5</t>
  </si>
  <si>
    <t>Cooling Tower Biocide, 5 Gal Pail, 43 LB</t>
  </si>
  <si>
    <t>DCT 3015 is a microbiocide for use in controlling slime forming bacteria, sulfate-reducing bacteria, and algae in airwashers and industrial scrubbing systems, service water and auxiliary system, recirculating cooling and process water systems and waste wa</t>
  </si>
  <si>
    <t>DCT 3000</t>
  </si>
  <si>
    <t>Cooling Tower Biocide, Oxidizing Microbiocide, 5 Gal Pail, 50 LB</t>
  </si>
  <si>
    <t>DCT 3000 functions as a disinfectant through the release of active bromine and achlorine. DCT 3000 aids the control of bacteria, fungus, algae and slime in recirculating water systems.</t>
  </si>
  <si>
    <t>DCT 5150 -55</t>
  </si>
  <si>
    <t>Closed System Treatment, 55 Gal Drum, 616 LB</t>
  </si>
  <si>
    <t>DCT 5150 is a concentrated sodium nitrite molybdate solution used for corrosion control is closed hot and chilled water systems.  5 Gallon Pail, 50 LB</t>
  </si>
  <si>
    <t>DCT 5150 -5</t>
  </si>
  <si>
    <t>Closed System Treatment, 5 Gal Pail, 56 LB</t>
  </si>
  <si>
    <t>DCT 5150 is a concentrated sodium nitrite molybdate solution used for corrosion control is closed hot and chilled water systems. 5 Gallon Pail, 56 LB</t>
  </si>
  <si>
    <t>DWT 7723 -55</t>
  </si>
  <si>
    <t>Potable Water Treatment, OrthoPolyphosphate,  55 Gal Drum, 620 LB</t>
  </si>
  <si>
    <t>DWT 7723 is a liquid orthopolyphosphate corrosion inhibitor formulated for the control of steel and lead corrosion and scale build up in potable water distribution systems. In addition to providing effective corrosion control, DWT 7723 also reduces build up of deposits caused by the precipitation of water soluble calcium and magnesium salts. It also prevents the precipitation of dissolved iron and manganese found in many water sources.</t>
  </si>
  <si>
    <t>DWT 7723 -30</t>
  </si>
  <si>
    <t>Potable Water Treatment, OrthoPolyphosphate, 30 Gal Drum, 340 LB</t>
  </si>
  <si>
    <t>DWT 7723 -330</t>
  </si>
  <si>
    <t>Potable Water Treatment, OrthoPolyphosphate, 330 Tote, 3740 LB</t>
  </si>
  <si>
    <t>CAUSTIC</t>
  </si>
  <si>
    <t>50% Caustic, 55 Gal Drum, 702 LB</t>
  </si>
  <si>
    <t xml:space="preserve">Sodium Hydroxide Solution for water treatment and insdustrial use. </t>
  </si>
  <si>
    <t>DeltaChlor</t>
  </si>
  <si>
    <t>12.5% Sodium Hypochlorite, Bulk 330 Gal</t>
  </si>
  <si>
    <t>DeltaChlor is NSF approved to 49 mg/L. it is 12.5% Sodium Hypochlorite Solution. Delta Chlor is a corrosive liquid with pH of 12. uses include Bleaching, Disinfection, Deodorizing and water treatment. Bulk 330 Gallon</t>
  </si>
  <si>
    <t>GAL</t>
  </si>
  <si>
    <t>DeltaChlor - 55</t>
  </si>
  <si>
    <t>12.5% Sodium Hypochlorite, 55 Gal Drum</t>
  </si>
  <si>
    <t>DeltaChlor is NSF approved to 49 mg/L. it is 12.5% Sodium Hypochlorite Solution. Delta Chlor is a corrosive liquid with pH of 12. uses include Bleaching, Disinfection, Deodorizing and water treatment. 55 Gallon Drum</t>
  </si>
  <si>
    <t>DELTA BIOSPERSE -30</t>
  </si>
  <si>
    <t>Cooling Tower Treatment, 30 Gal Drum, 245 LB</t>
  </si>
  <si>
    <t>Delta Biosperse is organic deposit removal, organic deposit inhibitor/preventer corrosion ingibitor. Delta Biosperse is used for cooling towers, chill loops, equipment cooling, heat exchangers, tanks, metal working fluids, as bae stock in water treatment applicaitons.</t>
  </si>
  <si>
    <t>DELTA BIOSPERSE -5</t>
  </si>
  <si>
    <t>Cooling Tower Treatment, 5 Gal Pail, 41 LB</t>
  </si>
  <si>
    <t>SALT -40</t>
  </si>
  <si>
    <t>40 LB Bag, 63 Bags to Pallet, 2520 LB</t>
  </si>
  <si>
    <t>TruSoft Evaporated water softner salt pellets are produced from our high purity salt. The product is a minimum of 99.9% NaCl, contains virtually no insolube and produces clear brine. 40 LB Bag, 63 Bags to Pallett 2520 LB</t>
  </si>
  <si>
    <t>United Salt</t>
  </si>
  <si>
    <t>SALT -50</t>
  </si>
  <si>
    <t>50 LB Bag, 49 Bags to Pallet, 2450 LB</t>
  </si>
  <si>
    <t>TruSoft Evaporated water softner salt pellets are produced from our high purity salt. The product is a minimum of 99.9% NaCl, contains virtually no insolube and produces clear brine. 50 LB Bag, 49 bags to Pallett, 2450 LB</t>
  </si>
  <si>
    <t>SALT -80</t>
  </si>
  <si>
    <t>80 LB Bag, 30 Bags to Pallet, 2400 LB</t>
  </si>
  <si>
    <t>TruSoft Evaporated water softner salt pellets are produced from our high purity salt. The product is a minimum of 99.9% NaCl, contains virtually no insolube and produces clear brine. 80 LB Bag, 30 Bags to Pallett, 2400 LB</t>
  </si>
  <si>
    <t>DWT 8000 -55</t>
  </si>
  <si>
    <t>Water &amp; Waste Polymer, Polyacrylamide, 55 Gal Drum, 460 LB</t>
  </si>
  <si>
    <t>Processing aid for industrial applications. Polyacrylamide 55 Gallon Drum, 460 LB</t>
  </si>
  <si>
    <t>DWT 8000 -275</t>
  </si>
  <si>
    <t>Water &amp; Waste Polymer, Polyacrylamide, 275 Gal Tote, 2300 LB</t>
  </si>
  <si>
    <t>Processing aid for industrial applications. Polyacrylamide 275 Gallon Tote, 2300 LB</t>
  </si>
  <si>
    <t>DWT 8400 EX -55</t>
  </si>
  <si>
    <t>Water &amp; Waste Polymer, Polyacrylamide Emulsion, 55 Gal Drum, 460 LB</t>
  </si>
  <si>
    <t>Processing aid for industrial applications. Polyacrylamide Emulsion 55 Gallon Drum, 460 LB</t>
  </si>
  <si>
    <t>DWT 8400 EX -275</t>
  </si>
  <si>
    <t>Water &amp; Waste Polymer, Polyacrylamide Emulsion, 275 Gal Tote, 2300 LB</t>
  </si>
  <si>
    <t>Processing aid for industrial applications. Polyacrylamide Emulsion 275 Gallon Tote 2300 LB</t>
  </si>
  <si>
    <t>DWT 8050 -55</t>
  </si>
  <si>
    <t>Water &amp; Waste Polymer, 55 Gal Drum, 460 LB</t>
  </si>
  <si>
    <t>Processing aid for industrial applications. 55 Gallon Drum, 460 LB</t>
  </si>
  <si>
    <t>DWT 8050 -275</t>
  </si>
  <si>
    <t>Water &amp; Waste Polymer, 275 Gal Tote, 2300 LB</t>
  </si>
  <si>
    <t>Processing aid for industrial applications. 275 Gallon Tote, 2300 LB</t>
  </si>
  <si>
    <t>Delta- 24</t>
  </si>
  <si>
    <t xml:space="preserve"> Fluoridation, HYDROFLUOSILICIC ACID 23-25%, 275 Gal Tote, 2750 LBS</t>
  </si>
  <si>
    <t>Delta- 24 is NSF approved to 6 mg/L. it is 23%- 25% Hydrofluosilicic acid. This is a corrosive liquid and weighs approximately 10.2 lbs per gallon. Delta- 24 is used for water fluoridation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</si>
</sst>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 x14ac:knownFonts="1">
    <font>
      <sz val="10"/>
      <name val="Arial"/>
      <family val="2"/>
    </font>
    <font>
      <b/>
      <sz val="1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1">
    <border>
      <left/>
      <right/>
      <top/>
      <bottom/>
      <diagonal/>
    </border>
  </borders>
  <cellStyleXfs count="1">
    <xf numFmtId="0" fontId="0" fillId="0" borderId="0"/>
  </cellStyleXfs>
  <cellXfs count="11">
    <xf numFmtId="0" fontId="0" fillId="0" borderId="0" xfId="0"/>
    <xf numFmtId="49" fontId="1" fillId="2" borderId="0" xfId="0" applyNumberFormat="1" applyFont="1" applyFill="1" applyAlignment="1" applyProtection="1">
      <alignment horizontal="center" vertical="center" wrapText="1"/>
      <protection hidden="1"/>
    </xf>
    <xf numFmtId="0" fontId="2" fillId="0" borderId="0" xfId="0" applyFont="1" applyAlignment="1" applyProtection="1">
      <protection hidden="1"/>
    </xf>
    <xf numFmtId="0" fontId="2" fillId="0" borderId="0" xfId="0" applyFont="1" applyAlignment="1" applyProtection="1">
      <alignment horizontal="center"/>
      <protection hidden="1"/>
    </xf>
    <xf numFmtId="0" fontId="2" fillId="0" borderId="0" xfId="0" applyFont="1" applyAlignment="1" applyProtection="1">
      <alignment wrapText="1"/>
      <protection hidden="1"/>
    </xf>
    <xf numFmtId="49" fontId="1" fillId="2" borderId="0" xfId="0" applyNumberFormat="1" applyFont="1" applyFill="1" applyAlignment="1" applyProtection="1">
      <alignment horizontal="center" vertical="center"/>
      <protection hidden="1"/>
    </xf>
    <xf numFmtId="44" fontId="1" fillId="2" borderId="0" xfId="0" applyNumberFormat="1" applyFont="1" applyFill="1" applyAlignment="1" applyProtection="1">
      <alignment horizontal="center" vertical="center" wrapText="1"/>
      <protection hidden="1"/>
    </xf>
    <xf numFmtId="0" fontId="2" fillId="3"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44" fontId="2" fillId="0" borderId="0" xfId="0" applyNumberFormat="1" applyFont="1" applyAlignment="1" applyProtection="1">
      <alignment horizontal="left"/>
      <protection hidden="1"/>
    </xf>
    <xf numFmtId="0" fontId="2" fillId="0" borderId="0" xfId="0" applyFont="1" applyAlignment="1" applyProtection="1">
      <alignment horizontal="left"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zoomScaleNormal="100" workbookViewId="0">
      <pane ySplit="1" topLeftCell="A2" activePane="bottomLeft" state="frozenSplit"/>
      <selection pane="bottomLeft" sqref="A1:XFD1048576"/>
    </sheetView>
  </sheetViews>
  <sheetFormatPr defaultColWidth="18.5546875" defaultRowHeight="14.4" x14ac:dyDescent="0.3"/>
  <cols>
    <col min="1" max="1" width="24.109375" style="2" customWidth="1"/>
    <col min="2" max="2" width="15.88671875" style="3" customWidth="1"/>
    <col min="3" max="3" width="72.88671875" style="2" customWidth="1"/>
    <col min="4" max="4" width="112.5546875" style="2" customWidth="1"/>
    <col min="5" max="5" width="9.21875" style="8" customWidth="1"/>
    <col min="6" max="6" width="12.88671875" style="9" customWidth="1"/>
    <col min="7" max="7" width="14.21875" style="2" customWidth="1"/>
    <col min="8" max="8" width="9.88671875" style="3" customWidth="1"/>
    <col min="9" max="9" width="6.5546875" style="3" customWidth="1"/>
    <col min="10" max="10" width="18.5546875" style="3"/>
    <col min="11" max="11" width="18.5546875" style="2"/>
    <col min="12" max="12" width="13.44140625" style="2" customWidth="1"/>
    <col min="13" max="16384" width="18.5546875" style="2"/>
  </cols>
  <sheetData>
    <row r="1" spans="1:12" s="7" customFormat="1" ht="28.8" x14ac:dyDescent="0.25">
      <c r="A1" s="1" t="s">
        <v>0</v>
      </c>
      <c r="B1" s="1" t="s">
        <v>1</v>
      </c>
      <c r="C1" s="1" t="s">
        <v>2</v>
      </c>
      <c r="D1" s="5" t="s">
        <v>3</v>
      </c>
      <c r="E1" s="1" t="s">
        <v>4</v>
      </c>
      <c r="F1" s="6" t="s">
        <v>5</v>
      </c>
      <c r="G1" s="1" t="s">
        <v>6</v>
      </c>
      <c r="H1" s="1" t="s">
        <v>7</v>
      </c>
      <c r="I1" s="1" t="s">
        <v>8</v>
      </c>
      <c r="J1" s="1" t="s">
        <v>9</v>
      </c>
      <c r="K1" s="1" t="s">
        <v>10</v>
      </c>
      <c r="L1" s="1" t="s">
        <v>11</v>
      </c>
    </row>
    <row r="2" spans="1:12" ht="28.8" x14ac:dyDescent="0.3">
      <c r="A2" s="2" t="s">
        <v>12</v>
      </c>
      <c r="B2" s="3" t="s">
        <v>13</v>
      </c>
      <c r="C2" s="2" t="s">
        <v>14</v>
      </c>
      <c r="D2" s="4" t="s">
        <v>15</v>
      </c>
      <c r="E2" s="8" t="s">
        <v>16</v>
      </c>
      <c r="F2" s="9">
        <f>1.36*400</f>
        <v>544</v>
      </c>
      <c r="G2" s="2">
        <v>82000034974</v>
      </c>
      <c r="H2" s="3">
        <v>5</v>
      </c>
      <c r="I2" s="3" t="s">
        <v>17</v>
      </c>
      <c r="J2" s="3" t="s">
        <v>18</v>
      </c>
      <c r="K2" s="2" t="s">
        <v>19</v>
      </c>
      <c r="L2" s="3" t="s">
        <v>13</v>
      </c>
    </row>
    <row r="3" spans="1:12" ht="28.8" x14ac:dyDescent="0.3">
      <c r="A3" s="2" t="s">
        <v>12</v>
      </c>
      <c r="B3" s="3" t="s">
        <v>20</v>
      </c>
      <c r="C3" s="2" t="s">
        <v>21</v>
      </c>
      <c r="D3" s="4" t="s">
        <v>15</v>
      </c>
      <c r="E3" s="8" t="s">
        <v>16</v>
      </c>
      <c r="F3" s="9">
        <f>1.45*200</f>
        <v>290</v>
      </c>
      <c r="G3" s="2">
        <v>82000034974</v>
      </c>
      <c r="H3" s="3">
        <v>5</v>
      </c>
      <c r="I3" s="3" t="s">
        <v>17</v>
      </c>
      <c r="J3" s="3" t="s">
        <v>18</v>
      </c>
      <c r="K3" s="2" t="s">
        <v>19</v>
      </c>
      <c r="L3" s="3" t="s">
        <v>20</v>
      </c>
    </row>
    <row r="4" spans="1:12" ht="28.8" x14ac:dyDescent="0.3">
      <c r="A4" s="2" t="s">
        <v>12</v>
      </c>
      <c r="B4" s="3" t="s">
        <v>22</v>
      </c>
      <c r="C4" s="2" t="s">
        <v>23</v>
      </c>
      <c r="D4" s="4" t="s">
        <v>24</v>
      </c>
      <c r="E4" s="8" t="s">
        <v>16</v>
      </c>
      <c r="F4" s="9">
        <f>1.2*6000</f>
        <v>7200</v>
      </c>
      <c r="G4" s="2">
        <v>82000034974</v>
      </c>
      <c r="H4" s="3">
        <v>5</v>
      </c>
      <c r="I4" s="3" t="s">
        <v>17</v>
      </c>
      <c r="J4" s="3" t="s">
        <v>18</v>
      </c>
      <c r="K4" s="2" t="s">
        <v>19</v>
      </c>
      <c r="L4" s="3" t="s">
        <v>22</v>
      </c>
    </row>
    <row r="5" spans="1:12" ht="28.8" x14ac:dyDescent="0.3">
      <c r="A5" s="2" t="s">
        <v>12</v>
      </c>
      <c r="B5" s="3" t="s">
        <v>25</v>
      </c>
      <c r="C5" s="2" t="s">
        <v>26</v>
      </c>
      <c r="D5" s="4" t="s">
        <v>27</v>
      </c>
      <c r="E5" s="8" t="s">
        <v>16</v>
      </c>
      <c r="F5" s="9">
        <f>1.33*619</f>
        <v>823.2700000000001</v>
      </c>
      <c r="G5" s="2">
        <v>82000034974</v>
      </c>
      <c r="H5" s="3">
        <v>5</v>
      </c>
      <c r="I5" s="3" t="s">
        <v>17</v>
      </c>
      <c r="J5" s="3" t="s">
        <v>18</v>
      </c>
      <c r="K5" s="2" t="s">
        <v>19</v>
      </c>
      <c r="L5" s="3" t="s">
        <v>25</v>
      </c>
    </row>
    <row r="6" spans="1:12" ht="57.6" x14ac:dyDescent="0.3">
      <c r="A6" s="2" t="s">
        <v>12</v>
      </c>
      <c r="B6" s="3" t="s">
        <v>28</v>
      </c>
      <c r="C6" s="2" t="s">
        <v>29</v>
      </c>
      <c r="D6" s="10" t="s">
        <v>30</v>
      </c>
      <c r="E6" s="8" t="s">
        <v>16</v>
      </c>
      <c r="F6" s="9">
        <f>2.95*540</f>
        <v>1593</v>
      </c>
      <c r="G6" s="2">
        <v>82000034974</v>
      </c>
      <c r="H6" s="3">
        <v>5</v>
      </c>
      <c r="I6" s="3" t="s">
        <v>17</v>
      </c>
      <c r="J6" s="3" t="s">
        <v>18</v>
      </c>
      <c r="K6" s="2" t="s">
        <v>19</v>
      </c>
      <c r="L6" s="3" t="s">
        <v>28</v>
      </c>
    </row>
    <row r="7" spans="1:12" ht="57.6" x14ac:dyDescent="0.3">
      <c r="A7" s="2" t="s">
        <v>12</v>
      </c>
      <c r="B7" s="3" t="s">
        <v>31</v>
      </c>
      <c r="C7" s="2" t="s">
        <v>32</v>
      </c>
      <c r="D7" s="10" t="s">
        <v>30</v>
      </c>
      <c r="E7" s="8" t="s">
        <v>16</v>
      </c>
      <c r="F7" s="9">
        <f>4.31*49</f>
        <v>211.18999999999997</v>
      </c>
      <c r="G7" s="2">
        <v>82000034974</v>
      </c>
      <c r="H7" s="3">
        <v>5</v>
      </c>
      <c r="I7" s="3" t="s">
        <v>17</v>
      </c>
      <c r="J7" s="3" t="s">
        <v>18</v>
      </c>
      <c r="K7" s="2" t="s">
        <v>19</v>
      </c>
      <c r="L7" s="3" t="s">
        <v>31</v>
      </c>
    </row>
    <row r="8" spans="1:12" ht="43.2" x14ac:dyDescent="0.3">
      <c r="A8" s="2" t="s">
        <v>12</v>
      </c>
      <c r="B8" s="3" t="s">
        <v>33</v>
      </c>
      <c r="C8" s="2" t="s">
        <v>34</v>
      </c>
      <c r="D8" s="10" t="s">
        <v>35</v>
      </c>
      <c r="E8" s="8" t="s">
        <v>16</v>
      </c>
      <c r="F8" s="9">
        <v>1505</v>
      </c>
      <c r="G8" s="2">
        <v>82000034974</v>
      </c>
      <c r="H8" s="3">
        <v>5</v>
      </c>
      <c r="I8" s="3" t="s">
        <v>17</v>
      </c>
      <c r="J8" s="3" t="s">
        <v>18</v>
      </c>
      <c r="K8" s="2" t="s">
        <v>19</v>
      </c>
      <c r="L8" s="3" t="s">
        <v>33</v>
      </c>
    </row>
    <row r="9" spans="1:12" ht="43.2" x14ac:dyDescent="0.3">
      <c r="A9" s="2" t="s">
        <v>12</v>
      </c>
      <c r="B9" s="3" t="s">
        <v>36</v>
      </c>
      <c r="C9" s="2" t="s">
        <v>37</v>
      </c>
      <c r="D9" s="10" t="s">
        <v>35</v>
      </c>
      <c r="E9" s="8" t="s">
        <v>16</v>
      </c>
      <c r="F9" s="9">
        <v>255.42</v>
      </c>
      <c r="G9" s="2">
        <v>82000034974</v>
      </c>
      <c r="H9" s="3">
        <v>5</v>
      </c>
      <c r="I9" s="3" t="s">
        <v>17</v>
      </c>
      <c r="J9" s="3" t="s">
        <v>18</v>
      </c>
      <c r="K9" s="2" t="s">
        <v>19</v>
      </c>
      <c r="L9" s="3" t="s">
        <v>36</v>
      </c>
    </row>
    <row r="10" spans="1:12" ht="57.6" x14ac:dyDescent="0.3">
      <c r="A10" s="2" t="s">
        <v>12</v>
      </c>
      <c r="B10" s="3" t="s">
        <v>38</v>
      </c>
      <c r="C10" s="2" t="s">
        <v>39</v>
      </c>
      <c r="D10" s="10" t="s">
        <v>40</v>
      </c>
      <c r="E10" s="8" t="s">
        <v>16</v>
      </c>
      <c r="F10" s="9">
        <f>1.68*6000</f>
        <v>10080</v>
      </c>
      <c r="G10" s="2">
        <v>82000034974</v>
      </c>
      <c r="H10" s="3">
        <v>5</v>
      </c>
      <c r="I10" s="3" t="s">
        <v>17</v>
      </c>
      <c r="J10" s="3" t="s">
        <v>18</v>
      </c>
      <c r="K10" s="2" t="s">
        <v>19</v>
      </c>
      <c r="L10" s="3" t="s">
        <v>38</v>
      </c>
    </row>
    <row r="11" spans="1:12" ht="57.6" x14ac:dyDescent="0.3">
      <c r="A11" s="2" t="s">
        <v>12</v>
      </c>
      <c r="B11" s="3" t="s">
        <v>41</v>
      </c>
      <c r="C11" s="2" t="s">
        <v>42</v>
      </c>
      <c r="D11" s="10" t="s">
        <v>40</v>
      </c>
      <c r="E11" s="8" t="s">
        <v>16</v>
      </c>
      <c r="F11" s="9">
        <f>2.13*770</f>
        <v>1640.1</v>
      </c>
      <c r="G11" s="2">
        <v>82000034974</v>
      </c>
      <c r="H11" s="3">
        <v>5</v>
      </c>
      <c r="I11" s="3" t="s">
        <v>17</v>
      </c>
      <c r="J11" s="3" t="s">
        <v>18</v>
      </c>
      <c r="K11" s="2" t="s">
        <v>19</v>
      </c>
      <c r="L11" s="3" t="s">
        <v>41</v>
      </c>
    </row>
    <row r="12" spans="1:12" ht="57.6" x14ac:dyDescent="0.3">
      <c r="A12" s="2" t="s">
        <v>12</v>
      </c>
      <c r="B12" s="3" t="s">
        <v>43</v>
      </c>
      <c r="C12" s="2" t="s">
        <v>44</v>
      </c>
      <c r="D12" s="10" t="s">
        <v>45</v>
      </c>
      <c r="E12" s="8" t="s">
        <v>16</v>
      </c>
      <c r="F12" s="9">
        <f>1.19*6000</f>
        <v>7140</v>
      </c>
      <c r="G12" s="2">
        <v>82000034974</v>
      </c>
      <c r="H12" s="3">
        <v>5</v>
      </c>
      <c r="I12" s="3" t="s">
        <v>17</v>
      </c>
      <c r="J12" s="3" t="s">
        <v>18</v>
      </c>
      <c r="K12" s="2" t="s">
        <v>19</v>
      </c>
      <c r="L12" s="3" t="s">
        <v>43</v>
      </c>
    </row>
    <row r="13" spans="1:12" ht="57.6" x14ac:dyDescent="0.3">
      <c r="A13" s="2" t="s">
        <v>12</v>
      </c>
      <c r="B13" s="3" t="s">
        <v>46</v>
      </c>
      <c r="C13" s="2" t="s">
        <v>47</v>
      </c>
      <c r="D13" s="10" t="s">
        <v>45</v>
      </c>
      <c r="E13" s="8" t="s">
        <v>16</v>
      </c>
      <c r="F13" s="9">
        <f>1.67*610</f>
        <v>1018.6999999999999</v>
      </c>
      <c r="G13" s="2">
        <v>82000034974</v>
      </c>
      <c r="H13" s="3">
        <v>5</v>
      </c>
      <c r="I13" s="3" t="s">
        <v>17</v>
      </c>
      <c r="J13" s="3" t="s">
        <v>18</v>
      </c>
      <c r="K13" s="2" t="s">
        <v>19</v>
      </c>
      <c r="L13" s="3" t="s">
        <v>46</v>
      </c>
    </row>
    <row r="14" spans="1:12" ht="57.6" x14ac:dyDescent="0.3">
      <c r="A14" s="2" t="s">
        <v>12</v>
      </c>
      <c r="B14" s="3" t="s">
        <v>48</v>
      </c>
      <c r="C14" s="2" t="s">
        <v>49</v>
      </c>
      <c r="D14" s="10" t="s">
        <v>50</v>
      </c>
      <c r="E14" s="8" t="s">
        <v>16</v>
      </c>
      <c r="F14" s="9">
        <f>1.62*6000</f>
        <v>9720</v>
      </c>
      <c r="G14" s="2">
        <v>82000034974</v>
      </c>
      <c r="H14" s="3">
        <v>5</v>
      </c>
      <c r="I14" s="3" t="s">
        <v>17</v>
      </c>
      <c r="J14" s="3" t="s">
        <v>18</v>
      </c>
      <c r="K14" s="2" t="s">
        <v>19</v>
      </c>
      <c r="L14" s="3" t="s">
        <v>48</v>
      </c>
    </row>
    <row r="15" spans="1:12" ht="57.6" x14ac:dyDescent="0.3">
      <c r="A15" s="2" t="s">
        <v>12</v>
      </c>
      <c r="B15" s="3" t="s">
        <v>51</v>
      </c>
      <c r="C15" s="2" t="s">
        <v>52</v>
      </c>
      <c r="D15" s="10" t="s">
        <v>50</v>
      </c>
      <c r="E15" s="8" t="s">
        <v>16</v>
      </c>
      <c r="F15" s="9">
        <f>2.04*730</f>
        <v>1489.2</v>
      </c>
      <c r="G15" s="2">
        <v>82000034974</v>
      </c>
      <c r="H15" s="3">
        <v>5</v>
      </c>
      <c r="I15" s="3" t="s">
        <v>17</v>
      </c>
      <c r="J15" s="3" t="s">
        <v>18</v>
      </c>
      <c r="K15" s="2" t="s">
        <v>19</v>
      </c>
      <c r="L15" s="3" t="s">
        <v>51</v>
      </c>
    </row>
    <row r="16" spans="1:12" ht="43.2" x14ac:dyDescent="0.3">
      <c r="A16" s="2" t="s">
        <v>12</v>
      </c>
      <c r="B16" s="3" t="s">
        <v>53</v>
      </c>
      <c r="C16" s="2" t="s">
        <v>54</v>
      </c>
      <c r="D16" s="10" t="s">
        <v>55</v>
      </c>
      <c r="E16" s="8" t="s">
        <v>16</v>
      </c>
      <c r="F16" s="9">
        <f>3.17*500</f>
        <v>1585</v>
      </c>
      <c r="G16" s="2">
        <v>82000034974</v>
      </c>
      <c r="H16" s="3">
        <v>5</v>
      </c>
      <c r="I16" s="3" t="s">
        <v>17</v>
      </c>
      <c r="J16" s="3" t="s">
        <v>18</v>
      </c>
      <c r="K16" s="2" t="s">
        <v>19</v>
      </c>
      <c r="L16" s="3" t="s">
        <v>53</v>
      </c>
    </row>
    <row r="17" spans="1:12" ht="43.2" x14ac:dyDescent="0.3">
      <c r="A17" s="2" t="s">
        <v>12</v>
      </c>
      <c r="B17" s="3" t="s">
        <v>56</v>
      </c>
      <c r="C17" s="2" t="s">
        <v>57</v>
      </c>
      <c r="D17" s="10" t="s">
        <v>55</v>
      </c>
      <c r="E17" s="8" t="s">
        <v>16</v>
      </c>
      <c r="F17" s="9">
        <f>4.02*54</f>
        <v>217.07999999999998</v>
      </c>
      <c r="G17" s="2">
        <v>82000034974</v>
      </c>
      <c r="H17" s="3">
        <v>5</v>
      </c>
      <c r="I17" s="3" t="s">
        <v>17</v>
      </c>
      <c r="J17" s="3" t="s">
        <v>18</v>
      </c>
      <c r="K17" s="2" t="s">
        <v>19</v>
      </c>
      <c r="L17" s="3" t="s">
        <v>56</v>
      </c>
    </row>
    <row r="18" spans="1:12" ht="43.2" x14ac:dyDescent="0.3">
      <c r="A18" s="2" t="s">
        <v>12</v>
      </c>
      <c r="B18" s="3" t="s">
        <v>58</v>
      </c>
      <c r="C18" s="2" t="s">
        <v>59</v>
      </c>
      <c r="D18" s="10" t="s">
        <v>60</v>
      </c>
      <c r="E18" s="8" t="s">
        <v>16</v>
      </c>
      <c r="F18" s="9">
        <f>5.04*472</f>
        <v>2378.88</v>
      </c>
      <c r="G18" s="2">
        <v>82000034974</v>
      </c>
      <c r="H18" s="3">
        <v>5</v>
      </c>
      <c r="I18" s="3" t="s">
        <v>17</v>
      </c>
      <c r="J18" s="3" t="s">
        <v>18</v>
      </c>
      <c r="K18" s="2" t="s">
        <v>19</v>
      </c>
      <c r="L18" s="3" t="s">
        <v>58</v>
      </c>
    </row>
    <row r="19" spans="1:12" ht="43.2" x14ac:dyDescent="0.3">
      <c r="A19" s="2" t="s">
        <v>12</v>
      </c>
      <c r="B19" s="3" t="s">
        <v>61</v>
      </c>
      <c r="C19" s="2" t="s">
        <v>62</v>
      </c>
      <c r="D19" s="10" t="s">
        <v>60</v>
      </c>
      <c r="E19" s="8" t="s">
        <v>16</v>
      </c>
      <c r="F19" s="9">
        <f>5.92*43</f>
        <v>254.56</v>
      </c>
      <c r="G19" s="2">
        <v>82000034974</v>
      </c>
      <c r="H19" s="3">
        <v>5</v>
      </c>
      <c r="I19" s="3" t="s">
        <v>17</v>
      </c>
      <c r="J19" s="3" t="s">
        <v>18</v>
      </c>
      <c r="K19" s="2" t="s">
        <v>19</v>
      </c>
      <c r="L19" s="3" t="s">
        <v>61</v>
      </c>
    </row>
    <row r="20" spans="1:12" ht="43.2" x14ac:dyDescent="0.3">
      <c r="A20" s="2" t="s">
        <v>12</v>
      </c>
      <c r="B20" s="3" t="s">
        <v>63</v>
      </c>
      <c r="C20" s="2" t="s">
        <v>64</v>
      </c>
      <c r="D20" s="10" t="s">
        <v>65</v>
      </c>
      <c r="E20" s="8" t="s">
        <v>16</v>
      </c>
      <c r="F20" s="9">
        <f>4.43*475</f>
        <v>2104.25</v>
      </c>
      <c r="G20" s="2">
        <v>82000034974</v>
      </c>
      <c r="H20" s="3">
        <v>5</v>
      </c>
      <c r="I20" s="3" t="s">
        <v>17</v>
      </c>
      <c r="J20" s="3" t="s">
        <v>18</v>
      </c>
      <c r="K20" s="2" t="s">
        <v>19</v>
      </c>
      <c r="L20" s="3" t="s">
        <v>63</v>
      </c>
    </row>
    <row r="21" spans="1:12" ht="28.8" x14ac:dyDescent="0.3">
      <c r="A21" s="2" t="s">
        <v>12</v>
      </c>
      <c r="B21" s="3" t="s">
        <v>66</v>
      </c>
      <c r="C21" s="2" t="s">
        <v>67</v>
      </c>
      <c r="D21" s="10" t="s">
        <v>68</v>
      </c>
      <c r="E21" s="8" t="s">
        <v>16</v>
      </c>
      <c r="F21" s="9">
        <f>5.31*43</f>
        <v>228.32999999999998</v>
      </c>
      <c r="G21" s="2">
        <v>82000034974</v>
      </c>
      <c r="H21" s="3">
        <v>5</v>
      </c>
      <c r="I21" s="3" t="s">
        <v>17</v>
      </c>
      <c r="J21" s="3" t="s">
        <v>18</v>
      </c>
      <c r="K21" s="2" t="s">
        <v>19</v>
      </c>
      <c r="L21" s="3" t="s">
        <v>66</v>
      </c>
    </row>
    <row r="22" spans="1:12" ht="28.8" x14ac:dyDescent="0.3">
      <c r="A22" s="2" t="s">
        <v>12</v>
      </c>
      <c r="B22" s="3" t="s">
        <v>69</v>
      </c>
      <c r="C22" s="2" t="s">
        <v>70</v>
      </c>
      <c r="D22" s="10" t="s">
        <v>71</v>
      </c>
      <c r="E22" s="8" t="s">
        <v>16</v>
      </c>
      <c r="F22" s="9">
        <f>7.52*50</f>
        <v>376</v>
      </c>
      <c r="G22" s="2">
        <v>82000034974</v>
      </c>
      <c r="H22" s="3">
        <v>5</v>
      </c>
      <c r="I22" s="3" t="s">
        <v>17</v>
      </c>
      <c r="J22" s="3" t="s">
        <v>18</v>
      </c>
      <c r="K22" s="2" t="s">
        <v>19</v>
      </c>
      <c r="L22" s="3" t="s">
        <v>69</v>
      </c>
    </row>
    <row r="23" spans="1:12" ht="28.8" x14ac:dyDescent="0.3">
      <c r="A23" s="2" t="s">
        <v>12</v>
      </c>
      <c r="B23" s="3" t="s">
        <v>72</v>
      </c>
      <c r="C23" s="2" t="s">
        <v>73</v>
      </c>
      <c r="D23" s="10" t="s">
        <v>74</v>
      </c>
      <c r="E23" s="8" t="s">
        <v>16</v>
      </c>
      <c r="F23" s="9">
        <f>2.57*616</f>
        <v>1583.12</v>
      </c>
      <c r="G23" s="2">
        <v>82000034974</v>
      </c>
      <c r="H23" s="3">
        <v>5</v>
      </c>
      <c r="I23" s="3" t="s">
        <v>17</v>
      </c>
      <c r="J23" s="3" t="s">
        <v>18</v>
      </c>
      <c r="K23" s="2" t="s">
        <v>19</v>
      </c>
      <c r="L23" s="3" t="s">
        <v>72</v>
      </c>
    </row>
    <row r="24" spans="1:12" ht="28.8" x14ac:dyDescent="0.3">
      <c r="A24" s="2" t="s">
        <v>12</v>
      </c>
      <c r="B24" s="3" t="s">
        <v>75</v>
      </c>
      <c r="C24" s="2" t="s">
        <v>76</v>
      </c>
      <c r="D24" s="10" t="s">
        <v>77</v>
      </c>
      <c r="E24" s="8" t="s">
        <v>16</v>
      </c>
      <c r="F24" s="9">
        <f>4.19*56</f>
        <v>234.64000000000001</v>
      </c>
      <c r="G24" s="2">
        <v>82000034974</v>
      </c>
      <c r="H24" s="3">
        <v>5</v>
      </c>
      <c r="I24" s="3" t="s">
        <v>17</v>
      </c>
      <c r="J24" s="3" t="s">
        <v>18</v>
      </c>
      <c r="K24" s="2" t="s">
        <v>19</v>
      </c>
      <c r="L24" s="3" t="s">
        <v>75</v>
      </c>
    </row>
    <row r="25" spans="1:12" ht="57.6" x14ac:dyDescent="0.3">
      <c r="A25" s="2" t="s">
        <v>12</v>
      </c>
      <c r="B25" s="3" t="s">
        <v>78</v>
      </c>
      <c r="C25" s="2" t="s">
        <v>79</v>
      </c>
      <c r="D25" s="10" t="s">
        <v>80</v>
      </c>
      <c r="E25" s="8" t="s">
        <v>16</v>
      </c>
      <c r="F25" s="9">
        <f>1.19*620</f>
        <v>737.8</v>
      </c>
      <c r="G25" s="2">
        <v>82000034974</v>
      </c>
      <c r="H25" s="3">
        <v>5</v>
      </c>
      <c r="I25" s="3" t="s">
        <v>17</v>
      </c>
      <c r="J25" s="3" t="s">
        <v>18</v>
      </c>
      <c r="K25" s="2" t="s">
        <v>19</v>
      </c>
      <c r="L25" s="3" t="s">
        <v>78</v>
      </c>
    </row>
    <row r="26" spans="1:12" ht="57.6" x14ac:dyDescent="0.3">
      <c r="A26" s="2" t="s">
        <v>12</v>
      </c>
      <c r="B26" s="3" t="s">
        <v>81</v>
      </c>
      <c r="C26" s="2" t="s">
        <v>82</v>
      </c>
      <c r="D26" s="10" t="s">
        <v>80</v>
      </c>
      <c r="E26" s="8" t="s">
        <v>16</v>
      </c>
      <c r="F26" s="9">
        <f>1.28*340</f>
        <v>435.2</v>
      </c>
      <c r="G26" s="2">
        <v>82000034974</v>
      </c>
      <c r="H26" s="3">
        <v>5</v>
      </c>
      <c r="I26" s="3" t="s">
        <v>17</v>
      </c>
      <c r="J26" s="3" t="s">
        <v>18</v>
      </c>
      <c r="K26" s="2" t="s">
        <v>19</v>
      </c>
      <c r="L26" s="3" t="s">
        <v>81</v>
      </c>
    </row>
    <row r="27" spans="1:12" ht="57.6" x14ac:dyDescent="0.3">
      <c r="A27" s="2" t="s">
        <v>12</v>
      </c>
      <c r="B27" s="3" t="s">
        <v>83</v>
      </c>
      <c r="C27" s="2" t="s">
        <v>84</v>
      </c>
      <c r="D27" s="10" t="s">
        <v>80</v>
      </c>
      <c r="E27" s="8" t="s">
        <v>16</v>
      </c>
      <c r="F27" s="9">
        <f>1.04*3740</f>
        <v>3889.6</v>
      </c>
      <c r="G27" s="2">
        <v>82000034974</v>
      </c>
      <c r="H27" s="3">
        <v>5</v>
      </c>
      <c r="I27" s="3" t="s">
        <v>17</v>
      </c>
      <c r="J27" s="3" t="s">
        <v>18</v>
      </c>
      <c r="K27" s="2" t="s">
        <v>19</v>
      </c>
      <c r="L27" s="3" t="s">
        <v>83</v>
      </c>
    </row>
    <row r="28" spans="1:12" x14ac:dyDescent="0.3">
      <c r="A28" s="2" t="s">
        <v>12</v>
      </c>
      <c r="B28" s="3" t="s">
        <v>85</v>
      </c>
      <c r="C28" s="2" t="s">
        <v>86</v>
      </c>
      <c r="D28" s="10" t="s">
        <v>87</v>
      </c>
      <c r="E28" s="8" t="s">
        <v>16</v>
      </c>
      <c r="F28" s="9">
        <f>0.48*702</f>
        <v>336.96</v>
      </c>
      <c r="G28" s="2">
        <v>82000034974</v>
      </c>
      <c r="H28" s="3">
        <v>5</v>
      </c>
      <c r="I28" s="3" t="s">
        <v>17</v>
      </c>
      <c r="J28" s="3" t="s">
        <v>18</v>
      </c>
      <c r="K28" s="2" t="s">
        <v>19</v>
      </c>
      <c r="L28" s="3" t="s">
        <v>85</v>
      </c>
    </row>
    <row r="29" spans="1:12" ht="28.8" x14ac:dyDescent="0.3">
      <c r="A29" s="2" t="s">
        <v>12</v>
      </c>
      <c r="B29" s="3" t="s">
        <v>88</v>
      </c>
      <c r="C29" s="2" t="s">
        <v>89</v>
      </c>
      <c r="D29" s="10" t="s">
        <v>90</v>
      </c>
      <c r="E29" s="8" t="s">
        <v>16</v>
      </c>
      <c r="F29" s="9">
        <f>1.9*330</f>
        <v>627</v>
      </c>
      <c r="G29" s="2">
        <v>82000034974</v>
      </c>
      <c r="H29" s="3">
        <v>5</v>
      </c>
      <c r="I29" s="3" t="s">
        <v>91</v>
      </c>
      <c r="J29" s="3" t="s">
        <v>18</v>
      </c>
      <c r="K29" s="2" t="s">
        <v>19</v>
      </c>
      <c r="L29" s="3" t="s">
        <v>88</v>
      </c>
    </row>
    <row r="30" spans="1:12" ht="28.8" x14ac:dyDescent="0.3">
      <c r="A30" s="2" t="s">
        <v>12</v>
      </c>
      <c r="B30" s="3" t="s">
        <v>92</v>
      </c>
      <c r="C30" s="2" t="s">
        <v>93</v>
      </c>
      <c r="D30" s="10" t="s">
        <v>94</v>
      </c>
      <c r="E30" s="8" t="s">
        <v>16</v>
      </c>
      <c r="F30" s="9">
        <f>3.75*55</f>
        <v>206.25</v>
      </c>
      <c r="G30" s="2">
        <v>82000034974</v>
      </c>
      <c r="H30" s="3">
        <v>5</v>
      </c>
      <c r="I30" s="3" t="s">
        <v>91</v>
      </c>
      <c r="J30" s="3" t="s">
        <v>18</v>
      </c>
      <c r="K30" s="2" t="s">
        <v>19</v>
      </c>
      <c r="L30" s="3" t="s">
        <v>92</v>
      </c>
    </row>
    <row r="31" spans="1:12" ht="28.8" x14ac:dyDescent="0.3">
      <c r="A31" s="2" t="s">
        <v>12</v>
      </c>
      <c r="B31" s="3" t="s">
        <v>95</v>
      </c>
      <c r="C31" s="2" t="s">
        <v>96</v>
      </c>
      <c r="D31" s="4" t="s">
        <v>97</v>
      </c>
      <c r="E31" s="8" t="s">
        <v>16</v>
      </c>
      <c r="F31" s="9">
        <f>5.45*245</f>
        <v>1335.25</v>
      </c>
      <c r="G31" s="2">
        <v>82000034974</v>
      </c>
      <c r="H31" s="3">
        <v>5</v>
      </c>
      <c r="I31" s="3" t="s">
        <v>17</v>
      </c>
      <c r="J31" s="3" t="s">
        <v>18</v>
      </c>
      <c r="K31" s="2" t="s">
        <v>19</v>
      </c>
      <c r="L31" s="3" t="s">
        <v>95</v>
      </c>
    </row>
    <row r="32" spans="1:12" ht="28.8" x14ac:dyDescent="0.3">
      <c r="A32" s="2" t="s">
        <v>12</v>
      </c>
      <c r="B32" s="3" t="s">
        <v>98</v>
      </c>
      <c r="C32" s="2" t="s">
        <v>99</v>
      </c>
      <c r="D32" s="4" t="s">
        <v>97</v>
      </c>
      <c r="E32" s="8" t="s">
        <v>16</v>
      </c>
      <c r="F32" s="9">
        <f>6.27*41</f>
        <v>257.07</v>
      </c>
      <c r="G32" s="2">
        <v>82000034974</v>
      </c>
      <c r="H32" s="3">
        <v>5</v>
      </c>
      <c r="I32" s="3" t="s">
        <v>17</v>
      </c>
      <c r="J32" s="3" t="s">
        <v>18</v>
      </c>
      <c r="K32" s="2" t="s">
        <v>19</v>
      </c>
      <c r="L32" s="3" t="s">
        <v>98</v>
      </c>
    </row>
    <row r="33" spans="1:12" ht="28.8" x14ac:dyDescent="0.3">
      <c r="A33" s="2" t="s">
        <v>12</v>
      </c>
      <c r="B33" s="3" t="s">
        <v>100</v>
      </c>
      <c r="C33" s="2" t="s">
        <v>101</v>
      </c>
      <c r="D33" s="4" t="s">
        <v>102</v>
      </c>
      <c r="E33" s="8" t="s">
        <v>16</v>
      </c>
      <c r="F33" s="9">
        <f>0.21*2520</f>
        <v>529.19999999999993</v>
      </c>
      <c r="G33" s="2">
        <v>82000034974</v>
      </c>
      <c r="H33" s="3">
        <v>5</v>
      </c>
      <c r="I33" s="3" t="s">
        <v>17</v>
      </c>
      <c r="J33" s="3" t="s">
        <v>18</v>
      </c>
      <c r="K33" s="2" t="s">
        <v>103</v>
      </c>
      <c r="L33" s="3" t="s">
        <v>100</v>
      </c>
    </row>
    <row r="34" spans="1:12" ht="28.8" x14ac:dyDescent="0.3">
      <c r="A34" s="2" t="s">
        <v>12</v>
      </c>
      <c r="B34" s="3" t="s">
        <v>104</v>
      </c>
      <c r="C34" s="2" t="s">
        <v>105</v>
      </c>
      <c r="D34" s="4" t="s">
        <v>106</v>
      </c>
      <c r="E34" s="8" t="s">
        <v>16</v>
      </c>
      <c r="F34" s="9">
        <f>0.21*2450</f>
        <v>514.5</v>
      </c>
      <c r="G34" s="2">
        <v>82000034974</v>
      </c>
      <c r="H34" s="3">
        <v>5</v>
      </c>
      <c r="I34" s="3" t="s">
        <v>17</v>
      </c>
      <c r="J34" s="3" t="s">
        <v>18</v>
      </c>
      <c r="K34" s="2" t="s">
        <v>103</v>
      </c>
      <c r="L34" s="3" t="s">
        <v>104</v>
      </c>
    </row>
    <row r="35" spans="1:12" ht="28.8" x14ac:dyDescent="0.3">
      <c r="A35" s="2" t="s">
        <v>12</v>
      </c>
      <c r="B35" s="3" t="s">
        <v>107</v>
      </c>
      <c r="C35" s="2" t="s">
        <v>108</v>
      </c>
      <c r="D35" s="4" t="s">
        <v>109</v>
      </c>
      <c r="E35" s="8" t="s">
        <v>16</v>
      </c>
      <c r="F35" s="9">
        <f>0.2*2400</f>
        <v>480</v>
      </c>
      <c r="G35" s="2">
        <v>82000034974</v>
      </c>
      <c r="H35" s="3">
        <v>5</v>
      </c>
      <c r="I35" s="3" t="s">
        <v>17</v>
      </c>
      <c r="J35" s="3" t="s">
        <v>18</v>
      </c>
      <c r="K35" s="2" t="s">
        <v>103</v>
      </c>
      <c r="L35" s="3" t="s">
        <v>107</v>
      </c>
    </row>
    <row r="36" spans="1:12" x14ac:dyDescent="0.3">
      <c r="A36" s="2" t="s">
        <v>12</v>
      </c>
      <c r="B36" s="3" t="s">
        <v>110</v>
      </c>
      <c r="C36" s="2" t="s">
        <v>111</v>
      </c>
      <c r="D36" s="4" t="s">
        <v>112</v>
      </c>
      <c r="E36" s="8" t="s">
        <v>16</v>
      </c>
      <c r="F36" s="9">
        <f>1.52*460</f>
        <v>699.2</v>
      </c>
      <c r="G36" s="2">
        <v>82000034974</v>
      </c>
      <c r="H36" s="3">
        <v>5</v>
      </c>
      <c r="I36" s="3" t="s">
        <v>17</v>
      </c>
      <c r="J36" s="3" t="s">
        <v>18</v>
      </c>
      <c r="K36" s="2" t="s">
        <v>19</v>
      </c>
      <c r="L36" s="3" t="s">
        <v>110</v>
      </c>
    </row>
    <row r="37" spans="1:12" x14ac:dyDescent="0.3">
      <c r="A37" s="2" t="s">
        <v>12</v>
      </c>
      <c r="B37" s="3" t="s">
        <v>113</v>
      </c>
      <c r="C37" s="2" t="s">
        <v>114</v>
      </c>
      <c r="D37" s="4" t="s">
        <v>115</v>
      </c>
      <c r="E37" s="8" t="s">
        <v>16</v>
      </c>
      <c r="F37" s="9">
        <f>1.52*2300</f>
        <v>3496</v>
      </c>
      <c r="G37" s="2">
        <v>82000034974</v>
      </c>
      <c r="H37" s="3">
        <v>5</v>
      </c>
      <c r="I37" s="3" t="s">
        <v>17</v>
      </c>
      <c r="J37" s="3" t="s">
        <v>18</v>
      </c>
      <c r="K37" s="2" t="s">
        <v>19</v>
      </c>
      <c r="L37" s="3" t="s">
        <v>113</v>
      </c>
    </row>
    <row r="38" spans="1:12" x14ac:dyDescent="0.3">
      <c r="A38" s="2" t="s">
        <v>12</v>
      </c>
      <c r="B38" s="3" t="s">
        <v>116</v>
      </c>
      <c r="C38" s="2" t="s">
        <v>117</v>
      </c>
      <c r="D38" s="4" t="s">
        <v>118</v>
      </c>
      <c r="E38" s="8" t="s">
        <v>16</v>
      </c>
      <c r="F38" s="9">
        <f>1.57*460</f>
        <v>722.2</v>
      </c>
      <c r="G38" s="2">
        <v>82000034974</v>
      </c>
      <c r="H38" s="3">
        <v>5</v>
      </c>
      <c r="I38" s="3" t="s">
        <v>17</v>
      </c>
      <c r="J38" s="3" t="s">
        <v>18</v>
      </c>
      <c r="K38" s="2" t="s">
        <v>19</v>
      </c>
      <c r="L38" s="3" t="s">
        <v>116</v>
      </c>
    </row>
    <row r="39" spans="1:12" x14ac:dyDescent="0.3">
      <c r="A39" s="2" t="s">
        <v>12</v>
      </c>
      <c r="B39" s="3" t="s">
        <v>119</v>
      </c>
      <c r="C39" s="2" t="s">
        <v>120</v>
      </c>
      <c r="D39" s="4" t="s">
        <v>121</v>
      </c>
      <c r="E39" s="8" t="s">
        <v>16</v>
      </c>
      <c r="F39" s="9">
        <f>1.57*2300</f>
        <v>3611</v>
      </c>
      <c r="G39" s="2">
        <v>82000034974</v>
      </c>
      <c r="H39" s="3">
        <v>5</v>
      </c>
      <c r="I39" s="3" t="s">
        <v>17</v>
      </c>
      <c r="J39" s="3" t="s">
        <v>18</v>
      </c>
      <c r="K39" s="2" t="s">
        <v>19</v>
      </c>
      <c r="L39" s="3" t="s">
        <v>119</v>
      </c>
    </row>
    <row r="40" spans="1:12" x14ac:dyDescent="0.3">
      <c r="A40" s="2" t="s">
        <v>12</v>
      </c>
      <c r="B40" s="3" t="s">
        <v>122</v>
      </c>
      <c r="C40" s="2" t="s">
        <v>123</v>
      </c>
      <c r="D40" s="4" t="s">
        <v>124</v>
      </c>
      <c r="E40" s="8" t="s">
        <v>16</v>
      </c>
      <c r="F40" s="9">
        <f>1.85*460</f>
        <v>851</v>
      </c>
      <c r="G40" s="2">
        <v>82000034974</v>
      </c>
      <c r="H40" s="3">
        <v>5</v>
      </c>
      <c r="I40" s="3" t="s">
        <v>17</v>
      </c>
      <c r="J40" s="3" t="s">
        <v>18</v>
      </c>
      <c r="K40" s="2" t="s">
        <v>19</v>
      </c>
      <c r="L40" s="3" t="s">
        <v>122</v>
      </c>
    </row>
    <row r="41" spans="1:12" x14ac:dyDescent="0.3">
      <c r="A41" s="2" t="s">
        <v>12</v>
      </c>
      <c r="B41" s="3" t="s">
        <v>125</v>
      </c>
      <c r="C41" s="2" t="s">
        <v>126</v>
      </c>
      <c r="D41" s="4" t="s">
        <v>127</v>
      </c>
      <c r="E41" s="8" t="s">
        <v>16</v>
      </c>
      <c r="F41" s="9">
        <f>1.72*2300</f>
        <v>3956</v>
      </c>
      <c r="G41" s="2">
        <v>82000034974</v>
      </c>
      <c r="H41" s="3">
        <v>5</v>
      </c>
      <c r="I41" s="3" t="s">
        <v>17</v>
      </c>
      <c r="J41" s="3" t="s">
        <v>18</v>
      </c>
      <c r="K41" s="2" t="s">
        <v>19</v>
      </c>
      <c r="L41" s="3" t="s">
        <v>125</v>
      </c>
    </row>
    <row r="42" spans="1:12" ht="28.8" x14ac:dyDescent="0.3">
      <c r="A42" s="2" t="s">
        <v>12</v>
      </c>
      <c r="B42" s="3" t="s">
        <v>128</v>
      </c>
      <c r="C42" s="2" t="s">
        <v>129</v>
      </c>
      <c r="D42" s="4" t="s">
        <v>130</v>
      </c>
      <c r="E42" s="8" t="s">
        <v>16</v>
      </c>
      <c r="F42" s="9">
        <f>0.81*2750</f>
        <v>2227.5</v>
      </c>
      <c r="G42" s="2">
        <v>82000034974</v>
      </c>
      <c r="H42" s="3">
        <v>21</v>
      </c>
      <c r="I42" s="3" t="s">
        <v>17</v>
      </c>
      <c r="J42" s="3" t="s">
        <v>18</v>
      </c>
      <c r="L42" s="3" t="s">
        <v>128</v>
      </c>
    </row>
  </sheetData>
  <sheetProtection algorithmName="SHA-512" hashValue="TUAxqFNGOojG8ndZtfR1ciP1AQzy22X/45lPL9Vmq2CMJs0+oy2dU2z2Fy06jeR/hZqCfI/pGAPpWqXMkH1fdQ==" saltValue="NzM3i5ClP8xnFJUrKbSO1g==" spinCount="100000" sheet="1" formatCells="0" selectLockedCells="1"/>
  <dataValidations count="3">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L1 L43:L1048576">
      <formula1>COUNTIF($L$1:$L$10000,L1)=1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B1048576 L2:L42">
      <formula1>COUNTIF($B$1:$B$10000,B1)=1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1048576">
      <formula1>99</formula1>
    </dataValidation>
  </dataValidations>
  <pageMargins left="0.75" right="0.75" top="1" bottom="1" header="0.5" footer="0.5"/>
  <pageSetup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Delta Chemical Corp</vt:lpstr>
    </vt:vector>
  </TitlesOfParts>
  <Company>DFA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Irvin</dc:creator>
  <cp:lastModifiedBy>Regina Irvin</cp:lastModifiedBy>
  <dcterms:created xsi:type="dcterms:W3CDTF">2017-08-31T16:50:14Z</dcterms:created>
  <dcterms:modified xsi:type="dcterms:W3CDTF">2017-09-14T19:15:25Z</dcterms:modified>
</cp:coreProperties>
</file>